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ia_transactions" sheetId="1" state="visible" r:id="rId3"/>
    <sheet name="matched_success_tx" sheetId="2" state="visible" r:id="rId4"/>
    <sheet name="matched_other_tx" sheetId="3" state="visible" r:id="rId5"/>
    <sheet name="psp_non_tx" sheetId="4" state="visible" r:id="rId6"/>
    <sheet name="Reconciliation KPIs" sheetId="5" state="visible" r:id="rId7"/>
    <sheet name="Inconsistency Finder" sheetId="6" state="visible" r:id="rId8"/>
  </sheets>
  <definedNames>
    <definedName function="false" hidden="true" localSheetId="2" name="_xlnm._FilterDatabase" vbProcedure="false">matched_other_tx!$A$1:$AA$31</definedName>
    <definedName function="false" hidden="true" localSheetId="1" name="_xlnm._FilterDatabase" vbProcedure="false">matched_success_tx!$A$1:$AD$81</definedName>
    <definedName function="false" hidden="true" localSheetId="0" name="_xlnm._FilterDatabase" vbProcedure="false">njia_transactions!$A$1:$N$81</definedName>
    <definedName function="false" hidden="true" localSheetId="3" name="_xlnm._FilterDatabase" vbProcedure="false">psp_non_tx!$A$1:$G$23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<sst xmlns="http://schemas.openxmlformats.org/spreadsheetml/2006/main" count="2958" uniqueCount="801">
  <si>
    <t xml:space="preserve">created_ts</t>
  </si>
  <si>
    <t xml:space="preserve">created_month</t>
  </si>
  <si>
    <t xml:space="preserve">created_year</t>
  </si>
  <si>
    <t xml:space="preserve">intent_id</t>
  </si>
  <si>
    <t xml:space="preserve">attempt_id</t>
  </si>
  <si>
    <t xml:space="preserve">merchant_id</t>
  </si>
  <si>
    <t xml:space="preserve">reference_id</t>
  </si>
  <si>
    <t xml:space="preserve">currency</t>
  </si>
  <si>
    <t xml:space="preserve">amount</t>
  </si>
  <si>
    <t xml:space="preserve">payment_partner</t>
  </si>
  <si>
    <t xml:space="preserve">payment_partner_ref</t>
  </si>
  <si>
    <t xml:space="preserve">intent_is_success</t>
  </si>
  <si>
    <t xml:space="preserve">attempt_is_success</t>
  </si>
  <si>
    <t xml:space="preserve">connection_id</t>
  </si>
  <si>
    <t xml:space="preserve">2025-11-21 03:01:47 UTC</t>
  </si>
  <si>
    <t xml:space="preserve">11</t>
  </si>
  <si>
    <t xml:space="preserve">2025</t>
  </si>
  <si>
    <t xml:space="preserve">019ad860-ae35-7e45-4f9b-6e3dac5634</t>
  </si>
  <si>
    <t xml:space="preserve">2041000</t>
  </si>
  <si>
    <t xml:space="preserve">acme</t>
  </si>
  <si>
    <t xml:space="preserve">ACME_ORDER_50000</t>
  </si>
  <si>
    <t xml:space="preserve">USD</t>
  </si>
  <si>
    <t xml:space="preserve">Adyen</t>
  </si>
  <si>
    <t xml:space="preserve">D0TVBDIVUZZPQK51</t>
  </si>
  <si>
    <t xml:space="preserve">adyen-global</t>
  </si>
  <si>
    <t xml:space="preserve">2025-11-13 03:22:54 UTC</t>
  </si>
  <si>
    <t xml:space="preserve">019abacb-5347-7d88-b5e6-6b4488b124</t>
  </si>
  <si>
    <t xml:space="preserve">2041001</t>
  </si>
  <si>
    <t xml:space="preserve">ACME_ORDER_50001</t>
  </si>
  <si>
    <t xml:space="preserve">GBP</t>
  </si>
  <si>
    <t xml:space="preserve">PayPal</t>
  </si>
  <si>
    <t xml:space="preserve">0T9NT3W5UZBIKCIDK</t>
  </si>
  <si>
    <t xml:space="preserve">paypl-xxxxx</t>
  </si>
  <si>
    <t xml:space="preserve">2025-11-18 23:15:10 UTC</t>
  </si>
  <si>
    <t xml:space="preserve">019a1ca3-7545-706f-a183-cd65891521</t>
  </si>
  <si>
    <t xml:space="preserve">2041002</t>
  </si>
  <si>
    <t xml:space="preserve">ACME_ORDER_50002</t>
  </si>
  <si>
    <t xml:space="preserve">StartButton</t>
  </si>
  <si>
    <t xml:space="preserve">11f6a60862</t>
  </si>
  <si>
    <t xml:space="preserve">stbtn-xxxxx</t>
  </si>
  <si>
    <t xml:space="preserve">2025-11-30 18:56:45 UTC</t>
  </si>
  <si>
    <t xml:space="preserve">019ad825-2086-7500-c363-efa480b905</t>
  </si>
  <si>
    <t xml:space="preserve">2041003</t>
  </si>
  <si>
    <t xml:space="preserve">ACME_ORDER_50003</t>
  </si>
  <si>
    <t xml:space="preserve">5XFF0T0PVN9ER14F</t>
  </si>
  <si>
    <t xml:space="preserve">2025-11-22 17:48:17 UTC</t>
  </si>
  <si>
    <t xml:space="preserve">019a004a-a5f7-7a2a-09f8-3946b9d89d</t>
  </si>
  <si>
    <t xml:space="preserve">2041004</t>
  </si>
  <si>
    <t xml:space="preserve">ACME_ORDER_50004</t>
  </si>
  <si>
    <t xml:space="preserve">CAD</t>
  </si>
  <si>
    <t xml:space="preserve">PQ85JSG65KXVF1T2</t>
  </si>
  <si>
    <t xml:space="preserve">2025-11-02 07:56:36 UTC</t>
  </si>
  <si>
    <t xml:space="preserve">019ae729-3df4-7eed-730b-20c8ad190a</t>
  </si>
  <si>
    <t xml:space="preserve">2041005</t>
  </si>
  <si>
    <t xml:space="preserve">ACME_ORDER_50005</t>
  </si>
  <si>
    <t xml:space="preserve">ZAR</t>
  </si>
  <si>
    <t xml:space="preserve">39TEX8FSV871YZOYN</t>
  </si>
  <si>
    <t xml:space="preserve">2025-11-19 07:00:04 UTC</t>
  </si>
  <si>
    <t xml:space="preserve">019a1bbc-3263-7f08-ce24-adb937f27f</t>
  </si>
  <si>
    <t xml:space="preserve">2041006</t>
  </si>
  <si>
    <t xml:space="preserve">ACME_ORDER_50006</t>
  </si>
  <si>
    <t xml:space="preserve">AUD</t>
  </si>
  <si>
    <t xml:space="preserve">64CIYHE7UR23GDPP</t>
  </si>
  <si>
    <t xml:space="preserve">2025-11-07 17:28:08 UTC</t>
  </si>
  <si>
    <t xml:space="preserve">019ac7e5-87c8-78f6-920c-d894f92c4f</t>
  </si>
  <si>
    <t xml:space="preserve">2041007</t>
  </si>
  <si>
    <t xml:space="preserve">ACME_MARKET_10007</t>
  </si>
  <si>
    <t xml:space="preserve">5C34DXTAD1IOR56F</t>
  </si>
  <si>
    <t xml:space="preserve">2025-11-10 06:03:37 UTC</t>
  </si>
  <si>
    <t xml:space="preserve">019aa1fb-8583-7894-a0dc-7a3587feca</t>
  </si>
  <si>
    <t xml:space="preserve">2041008</t>
  </si>
  <si>
    <t xml:space="preserve">ACME_ORDER_50008</t>
  </si>
  <si>
    <t xml:space="preserve">CVS4F8CGVYIE6IVWP</t>
  </si>
  <si>
    <t xml:space="preserve">2025-11-22 20:19:29 UTC</t>
  </si>
  <si>
    <t xml:space="preserve">019a9948-3509-74c1-8768-3b1936cd4f</t>
  </si>
  <si>
    <t xml:space="preserve">2041009</t>
  </si>
  <si>
    <t xml:space="preserve">ACME_ORDER_50009</t>
  </si>
  <si>
    <t xml:space="preserve">WUDTSEMCIKPTK93T</t>
  </si>
  <si>
    <t xml:space="preserve">2025-11-10 19:13:45 UTC</t>
  </si>
  <si>
    <t xml:space="preserve">019a4c50-1272-7d09-4bd2-dc0d414015</t>
  </si>
  <si>
    <t xml:space="preserve">2041010</t>
  </si>
  <si>
    <t xml:space="preserve">ACME_ORDER_50010</t>
  </si>
  <si>
    <t xml:space="preserve">JR64DPJA1WJ0TPAC</t>
  </si>
  <si>
    <t xml:space="preserve">2025-11-12 01:57:22 UTC</t>
  </si>
  <si>
    <t xml:space="preserve">019a5182-3758-73dc-13d3-f0fe71e266</t>
  </si>
  <si>
    <t xml:space="preserve">2041011</t>
  </si>
  <si>
    <t xml:space="preserve">ACME_ORDER_50011</t>
  </si>
  <si>
    <t xml:space="preserve">MU5907IF2GOG72OY0</t>
  </si>
  <si>
    <t xml:space="preserve">2025-11-12 09:52:50 UTC</t>
  </si>
  <si>
    <t xml:space="preserve">019aa09a-df6f-7b35-c538-6152826a16</t>
  </si>
  <si>
    <t xml:space="preserve">2041012</t>
  </si>
  <si>
    <t xml:space="preserve">ACME_ORDER_50012</t>
  </si>
  <si>
    <t xml:space="preserve">GL58KXO9T7E8G8JD</t>
  </si>
  <si>
    <t xml:space="preserve">2025-11-01 16:59:51 UTC</t>
  </si>
  <si>
    <t xml:space="preserve">019a9a16-cfe9-7035-9b95-92e66b9ddc</t>
  </si>
  <si>
    <t xml:space="preserve">2041013</t>
  </si>
  <si>
    <t xml:space="preserve">ACME_ORDER_50013</t>
  </si>
  <si>
    <t xml:space="preserve">EUR</t>
  </si>
  <si>
    <t xml:space="preserve">CXLL4ZKLOOKEP7Y6</t>
  </si>
  <si>
    <t xml:space="preserve">2025-11-15 14:28:43 UTC</t>
  </si>
  <si>
    <t xml:space="preserve">019a638d-c498-7d1f-cc9f-7ceb4b8e02</t>
  </si>
  <si>
    <t xml:space="preserve">2041014</t>
  </si>
  <si>
    <t xml:space="preserve">ACME_ORDER_50014</t>
  </si>
  <si>
    <t xml:space="preserve">80XKXWD8IL3FB9W1Q</t>
  </si>
  <si>
    <t xml:space="preserve">2025-11-25 13:14:11 UTC</t>
  </si>
  <si>
    <t xml:space="preserve">019ae66f-84b4-7e96-8dfb-f81d7a7e8c</t>
  </si>
  <si>
    <t xml:space="preserve">2041015</t>
  </si>
  <si>
    <t xml:space="preserve">ACME_ORDER_50015</t>
  </si>
  <si>
    <t xml:space="preserve">U7EEQTUL1P36P6QF</t>
  </si>
  <si>
    <t xml:space="preserve">2025-11-03 22:18:15 UTC</t>
  </si>
  <si>
    <t xml:space="preserve">019a98e3-c7ac-7689-70ea-f9f970588b</t>
  </si>
  <si>
    <t xml:space="preserve">2041016</t>
  </si>
  <si>
    <t xml:space="preserve">ACME_ORDER_50016</t>
  </si>
  <si>
    <t xml:space="preserve">CFNFHOLQC3O18A5UR</t>
  </si>
  <si>
    <t xml:space="preserve">2025-11-16 00:24:21 UTC</t>
  </si>
  <si>
    <t xml:space="preserve">019ad7d7-8129-79ef-f0cc-09ec1aaab3</t>
  </si>
  <si>
    <t xml:space="preserve">2041017</t>
  </si>
  <si>
    <t xml:space="preserve">ACME_ORDER_50017</t>
  </si>
  <si>
    <t xml:space="preserve">479T6VXDP5GJLQM5K</t>
  </si>
  <si>
    <t xml:space="preserve">2025-11-21 02:49:41 UTC</t>
  </si>
  <si>
    <t xml:space="preserve">019a7a22-40a0-7276-3a91-6f99ee1883</t>
  </si>
  <si>
    <t xml:space="preserve">2041018</t>
  </si>
  <si>
    <t xml:space="preserve">ACME_ORDER_50018</t>
  </si>
  <si>
    <t xml:space="preserve">10aa0a6f3f</t>
  </si>
  <si>
    <t xml:space="preserve">2025-11-06 19:38:47 UTC</t>
  </si>
  <si>
    <t xml:space="preserve">019ac028-cb16-758b-26e9-7c56342c9a</t>
  </si>
  <si>
    <t xml:space="preserve">2041019</t>
  </si>
  <si>
    <t xml:space="preserve">ACME_ORDER_50019</t>
  </si>
  <si>
    <t xml:space="preserve">0ad30d25b8</t>
  </si>
  <si>
    <t xml:space="preserve">2025-11-26 18:50:02 UTC</t>
  </si>
  <si>
    <t xml:space="preserve">019a896b-a505-7db1-2c5f-8ecfe6cf7c</t>
  </si>
  <si>
    <t xml:space="preserve">2041020</t>
  </si>
  <si>
    <t xml:space="preserve">ACME_ORDER_50020</t>
  </si>
  <si>
    <t xml:space="preserve">CXAPRPN6QFGSXW71Q</t>
  </si>
  <si>
    <t xml:space="preserve">2025-11-19 19:42:24 UTC</t>
  </si>
  <si>
    <t xml:space="preserve">019a7175-cf0d-7c92-9cc7-bcf0f24fb0</t>
  </si>
  <si>
    <t xml:space="preserve">2041021</t>
  </si>
  <si>
    <t xml:space="preserve">ACME_MARKET_10021</t>
  </si>
  <si>
    <t xml:space="preserve">GH2M5ZJA8DZR1YXR2</t>
  </si>
  <si>
    <t xml:space="preserve">2025-11-24 17:21:22 UTC</t>
  </si>
  <si>
    <t xml:space="preserve">019a40cf-8c72-774d-1bea-959240a7fb</t>
  </si>
  <si>
    <t xml:space="preserve">2041022</t>
  </si>
  <si>
    <t xml:space="preserve">ACME_ORDER_50022</t>
  </si>
  <si>
    <t xml:space="preserve">IZL08YG0JV1V93KM</t>
  </si>
  <si>
    <t xml:space="preserve">2025-11-28 00:36:18 UTC</t>
  </si>
  <si>
    <t xml:space="preserve">019ac2c0-e6a9-72ac-983e-db8f9c5a1e</t>
  </si>
  <si>
    <t xml:space="preserve">2041023</t>
  </si>
  <si>
    <t xml:space="preserve">ACME_ORDER_50023</t>
  </si>
  <si>
    <t xml:space="preserve">8J5ECRUYF38DIUOV</t>
  </si>
  <si>
    <t xml:space="preserve">2025-11-25 06:40:13 UTC</t>
  </si>
  <si>
    <t xml:space="preserve">019a731a-4c48-7800-48d3-248f1e8854</t>
  </si>
  <si>
    <t xml:space="preserve">2041024</t>
  </si>
  <si>
    <t xml:space="preserve">ACME_ORDER_50024</t>
  </si>
  <si>
    <t xml:space="preserve">GCAQVKIZZQY72WX7</t>
  </si>
  <si>
    <t xml:space="preserve">2025-11-20 23:52:36 UTC</t>
  </si>
  <si>
    <t xml:space="preserve">019a89fd-1499-79b2-f0e5-e26b8e6a5c</t>
  </si>
  <si>
    <t xml:space="preserve">2041025</t>
  </si>
  <si>
    <t xml:space="preserve">ACME_ORDER_50025</t>
  </si>
  <si>
    <t xml:space="preserve">YZ7SRCBPLJD84U89</t>
  </si>
  <si>
    <t xml:space="preserve">2025-11-21 15:05:30 UTC</t>
  </si>
  <si>
    <t xml:space="preserve">019a1bc0-600a-793b-ff3a-e2531a6c68</t>
  </si>
  <si>
    <t xml:space="preserve">2041026</t>
  </si>
  <si>
    <t xml:space="preserve">ACME_ORDER_50026</t>
  </si>
  <si>
    <t xml:space="preserve">DFORXO1BDJE153A5</t>
  </si>
  <si>
    <t xml:space="preserve">2025-11-18 04:59:18 UTC</t>
  </si>
  <si>
    <t xml:space="preserve">019af70a-f1c6-7cca-e9df-4a0ec46561</t>
  </si>
  <si>
    <t xml:space="preserve">2041027</t>
  </si>
  <si>
    <t xml:space="preserve">ACME_ORDER_50027</t>
  </si>
  <si>
    <t xml:space="preserve">BW2ZLAOI4E8XF7KZ</t>
  </si>
  <si>
    <t xml:space="preserve">2025-11-28 02:17:49 UTC</t>
  </si>
  <si>
    <t xml:space="preserve">019ac414-7795-7251-1658-a2e8f229c3</t>
  </si>
  <si>
    <t xml:space="preserve">2041028</t>
  </si>
  <si>
    <t xml:space="preserve">ACME_ORDER_50028</t>
  </si>
  <si>
    <t xml:space="preserve">2JA04UX5QRL1N759</t>
  </si>
  <si>
    <t xml:space="preserve">2025-11-22 20:09:31 UTC</t>
  </si>
  <si>
    <t xml:space="preserve">019ac290-a221-79d4-1261-2308783393</t>
  </si>
  <si>
    <t xml:space="preserve">2041029</t>
  </si>
  <si>
    <t xml:space="preserve">ACME_ORDER_50029</t>
  </si>
  <si>
    <t xml:space="preserve">NZD</t>
  </si>
  <si>
    <t xml:space="preserve">V55PSQ0OXFQ8MYX4</t>
  </si>
  <si>
    <t xml:space="preserve">2025-11-24 02:27:06 UTC</t>
  </si>
  <si>
    <t xml:space="preserve">019aec1b-8209-7b4c-82ba-04cfee3593</t>
  </si>
  <si>
    <t xml:space="preserve">2041030</t>
  </si>
  <si>
    <t xml:space="preserve">ACME_MARKET_10030</t>
  </si>
  <si>
    <t xml:space="preserve">Y6B2KNFTU2GC5WI6</t>
  </si>
  <si>
    <t xml:space="preserve">2025-11-03 14:22:37 UTC</t>
  </si>
  <si>
    <t xml:space="preserve">019a9288-75d2-7463-7021-6158805246</t>
  </si>
  <si>
    <t xml:space="preserve">2041031</t>
  </si>
  <si>
    <t xml:space="preserve">ACME_ORDER_50031</t>
  </si>
  <si>
    <t xml:space="preserve">QK94DNMKZA3OA5296</t>
  </si>
  <si>
    <t xml:space="preserve">2025-11-29 20:41:02 UTC</t>
  </si>
  <si>
    <t xml:space="preserve">019a3af7-efc9-768d-4811-7383cb79bb</t>
  </si>
  <si>
    <t xml:space="preserve">2041032</t>
  </si>
  <si>
    <t xml:space="preserve">ACME_ORDER_50032</t>
  </si>
  <si>
    <t xml:space="preserve">NE6LOH25NSJF678K</t>
  </si>
  <si>
    <t xml:space="preserve">2025-11-26 12:00:16 UTC</t>
  </si>
  <si>
    <t xml:space="preserve">019a1737-130d-7bd5-fc39-3b7431c378</t>
  </si>
  <si>
    <t xml:space="preserve">2041033</t>
  </si>
  <si>
    <t xml:space="preserve">ACME_MARKET_10033</t>
  </si>
  <si>
    <t xml:space="preserve">0JNWNYQW7LVXWQZX</t>
  </si>
  <si>
    <t xml:space="preserve">2025-11-13 14:23:42 UTC</t>
  </si>
  <si>
    <t xml:space="preserve">019acbd8-8d40-712e-3e8b-e8d02eef6c</t>
  </si>
  <si>
    <t xml:space="preserve">2041034</t>
  </si>
  <si>
    <t xml:space="preserve">ACME_ORDER_50034</t>
  </si>
  <si>
    <t xml:space="preserve">0FODRO8BNP84DYT9</t>
  </si>
  <si>
    <t xml:space="preserve">2025-11-02 10:15:08 UTC</t>
  </si>
  <si>
    <t xml:space="preserve">019a79d2-a5c5-7814-5936-87de1ad440</t>
  </si>
  <si>
    <t xml:space="preserve">2041035</t>
  </si>
  <si>
    <t xml:space="preserve">ACME_ORDER_50035</t>
  </si>
  <si>
    <t xml:space="preserve">1HH5LF6A4FEJGXAA</t>
  </si>
  <si>
    <t xml:space="preserve">2025-11-17 03:47:04 UTC</t>
  </si>
  <si>
    <t xml:space="preserve">019a4bf2-21a1-709c-8cce-a67ec30596</t>
  </si>
  <si>
    <t xml:space="preserve">2041036</t>
  </si>
  <si>
    <t xml:space="preserve">ACME_MARKET_10036</t>
  </si>
  <si>
    <t xml:space="preserve">DS8B25SQ8CROYR6C</t>
  </si>
  <si>
    <t xml:space="preserve">2025-11-17 19:27:06 UTC</t>
  </si>
  <si>
    <t xml:space="preserve">019a3170-becb-729e-1eb5-a8c73e95d2</t>
  </si>
  <si>
    <t xml:space="preserve">2041037</t>
  </si>
  <si>
    <t xml:space="preserve">ACME_MARKET_10037</t>
  </si>
  <si>
    <t xml:space="preserve">X1ZHQIMQODPXNF7C3</t>
  </si>
  <si>
    <t xml:space="preserve">2025-11-28 21:48:27 UTC</t>
  </si>
  <si>
    <t xml:space="preserve">019a6cec-4f38-76e1-72d0-3768b342bc</t>
  </si>
  <si>
    <t xml:space="preserve">2041038</t>
  </si>
  <si>
    <t xml:space="preserve">ACME_MARKET_10038</t>
  </si>
  <si>
    <t xml:space="preserve">17e7b40af8</t>
  </si>
  <si>
    <t xml:space="preserve">2025-11-25 08:36:14 UTC</t>
  </si>
  <si>
    <t xml:space="preserve">019a8bea-9e33-7dfd-b3b9-03205ce149</t>
  </si>
  <si>
    <t xml:space="preserve">2041039</t>
  </si>
  <si>
    <t xml:space="preserve">ACME_MARKET_10039</t>
  </si>
  <si>
    <t xml:space="preserve">059688eee8</t>
  </si>
  <si>
    <t xml:space="preserve">2025-11-03 04:47:40 UTC</t>
  </si>
  <si>
    <t xml:space="preserve">019a3a46-b0ba-7c1d-38c6-9105f9279d</t>
  </si>
  <si>
    <t xml:space="preserve">2041040</t>
  </si>
  <si>
    <t xml:space="preserve">ACME_ORDER_50040</t>
  </si>
  <si>
    <t xml:space="preserve">HPMNZ1UDBFWYJXRPJ</t>
  </si>
  <si>
    <t xml:space="preserve">2025-11-08 12:38:03 UTC</t>
  </si>
  <si>
    <t xml:space="preserve">019a3d6e-03f5-7ea9-dc7e-59f44224c2</t>
  </si>
  <si>
    <t xml:space="preserve">2041041</t>
  </si>
  <si>
    <t xml:space="preserve">ACME_ORDER_50041</t>
  </si>
  <si>
    <t xml:space="preserve">0cb082d373</t>
  </si>
  <si>
    <t xml:space="preserve">2025-11-17 17:53:42 UTC</t>
  </si>
  <si>
    <t xml:space="preserve">019a3633-7c93-7f10-cd07-2844caa19e</t>
  </si>
  <si>
    <t xml:space="preserve">2041042</t>
  </si>
  <si>
    <t xml:space="preserve">ACME_ORDER_50042</t>
  </si>
  <si>
    <t xml:space="preserve">0PQCLPOXKO8G8QYN</t>
  </si>
  <si>
    <t xml:space="preserve">2025-11-08 10:49:10 UTC</t>
  </si>
  <si>
    <t xml:space="preserve">019aa57b-a1dc-7d4a-e128-22f6f016e2</t>
  </si>
  <si>
    <t xml:space="preserve">2041043</t>
  </si>
  <si>
    <t xml:space="preserve">ACME_ORDER_50043</t>
  </si>
  <si>
    <t xml:space="preserve">G1M8XFDJGF1C8WQU</t>
  </si>
  <si>
    <t xml:space="preserve">2025-11-26 08:37:03 UTC</t>
  </si>
  <si>
    <t xml:space="preserve">019a4d3d-1fad-76aa-34fe-afd72b2d58</t>
  </si>
  <si>
    <t xml:space="preserve">2041044</t>
  </si>
  <si>
    <t xml:space="preserve">ACME_ORDER_50044</t>
  </si>
  <si>
    <t xml:space="preserve">QC3C54WSQT26Q3XL</t>
  </si>
  <si>
    <t xml:space="preserve">2025-11-08 22:28:28 UTC</t>
  </si>
  <si>
    <t xml:space="preserve">019a4869-b31b-7ed6-c8ae-42052b609e</t>
  </si>
  <si>
    <t xml:space="preserve">2041045</t>
  </si>
  <si>
    <t xml:space="preserve">ACME_ORDER_50045</t>
  </si>
  <si>
    <t xml:space="preserve">NKOMV2XCDYK0X65M</t>
  </si>
  <si>
    <t xml:space="preserve">2025-11-21 10:52:08 UTC</t>
  </si>
  <si>
    <t xml:space="preserve">019a4318-c0e1-7efa-5312-5c9754c1e0</t>
  </si>
  <si>
    <t xml:space="preserve">2041046</t>
  </si>
  <si>
    <t xml:space="preserve">ACME_ORDER_50046</t>
  </si>
  <si>
    <t xml:space="preserve">YSAL8M1G9FK2ST0S</t>
  </si>
  <si>
    <t xml:space="preserve">2025-11-14 11:43:46 UTC</t>
  </si>
  <si>
    <t xml:space="preserve">019a46dc-8000-7ab7-f60f-be0f34863f</t>
  </si>
  <si>
    <t xml:space="preserve">2041047</t>
  </si>
  <si>
    <t xml:space="preserve">ACME_ORDER_50047</t>
  </si>
  <si>
    <t xml:space="preserve">12II826GYUP12SPF</t>
  </si>
  <si>
    <t xml:space="preserve">2025-11-03 05:17:28 UTC</t>
  </si>
  <si>
    <t xml:space="preserve">019af1e5-470f-702f-e5af-02b0289009</t>
  </si>
  <si>
    <t xml:space="preserve">2041048</t>
  </si>
  <si>
    <t xml:space="preserve">ACME_ORDER_50048</t>
  </si>
  <si>
    <t xml:space="preserve">D6357OONNCILDZMFB</t>
  </si>
  <si>
    <t xml:space="preserve">2025-11-07 04:35:46 UTC</t>
  </si>
  <si>
    <t xml:space="preserve">019a2bd5-b8a1-72a6-0a69-c7e9f0b516</t>
  </si>
  <si>
    <t xml:space="preserve">2041049</t>
  </si>
  <si>
    <t xml:space="preserve">ACME_ORDER_50049</t>
  </si>
  <si>
    <t xml:space="preserve">KKBP2QD6VASIFPWI</t>
  </si>
  <si>
    <t xml:space="preserve">2025-11-12 08:47:01 UTC</t>
  </si>
  <si>
    <t xml:space="preserve">019a963e-6736-766d-6620-1574a1959e</t>
  </si>
  <si>
    <t xml:space="preserve">2041050</t>
  </si>
  <si>
    <t xml:space="preserve">ACME_ORDER_50050</t>
  </si>
  <si>
    <t xml:space="preserve">0W10LBT3G2QZW3C1</t>
  </si>
  <si>
    <t xml:space="preserve">2025-11-27 17:30:16 UTC</t>
  </si>
  <si>
    <t xml:space="preserve">019adc78-5c64-7668-a475-348728fea7</t>
  </si>
  <si>
    <t xml:space="preserve">2041051</t>
  </si>
  <si>
    <t xml:space="preserve">ACME_ORDER_50051</t>
  </si>
  <si>
    <t xml:space="preserve">5BXJ2POP8MGYN2JC</t>
  </si>
  <si>
    <t xml:space="preserve">2025-11-10 14:38:45 UTC</t>
  </si>
  <si>
    <t xml:space="preserve">019a40a1-226c-78d4-bb8f-b96bc40510</t>
  </si>
  <si>
    <t xml:space="preserve">2041052</t>
  </si>
  <si>
    <t xml:space="preserve">ACME_ORDER_50052</t>
  </si>
  <si>
    <t xml:space="preserve">Q06WPX2CYOS0FB4Y</t>
  </si>
  <si>
    <t xml:space="preserve">2025-11-22 14:23:23 UTC</t>
  </si>
  <si>
    <t xml:space="preserve">019a25ea-e772-7866-e3e5-2cf2a3a1b1</t>
  </si>
  <si>
    <t xml:space="preserve">2041053</t>
  </si>
  <si>
    <t xml:space="preserve">ACME_MARKET_10053</t>
  </si>
  <si>
    <t xml:space="preserve">TOXIE0RNUJJQ9K6R</t>
  </si>
  <si>
    <t xml:space="preserve">2025-11-18 17:18:57 UTC</t>
  </si>
  <si>
    <t xml:space="preserve">019ad253-d1a1-75c2-402a-a25125f8e6</t>
  </si>
  <si>
    <t xml:space="preserve">2041054</t>
  </si>
  <si>
    <t xml:space="preserve">ACME_ORDER_50054</t>
  </si>
  <si>
    <t xml:space="preserve">7W2SEHE2ATN2TWDL9</t>
  </si>
  <si>
    <t xml:space="preserve">2025-11-22 16:22:08 UTC</t>
  </si>
  <si>
    <t xml:space="preserve">019a4016-9b0b-7fd5-5657-4ef257a7ac</t>
  </si>
  <si>
    <t xml:space="preserve">2041055</t>
  </si>
  <si>
    <t xml:space="preserve">ACME_ORDER_50055</t>
  </si>
  <si>
    <t xml:space="preserve">G8P6BEFFLZM764JW</t>
  </si>
  <si>
    <t xml:space="preserve">2025-11-27 00:05:02 UTC</t>
  </si>
  <si>
    <t xml:space="preserve">019a498e-a00a-737d-b0d4-cc2442f3bd</t>
  </si>
  <si>
    <t xml:space="preserve">2041056</t>
  </si>
  <si>
    <t xml:space="preserve">ACME_ORDER_50056</t>
  </si>
  <si>
    <t xml:space="preserve">HUWB6TXKI3OQYFOQ</t>
  </si>
  <si>
    <t xml:space="preserve">2025-11-11 07:29:07 UTC</t>
  </si>
  <si>
    <t xml:space="preserve">019aea1a-7b40-7e27-b4ae-18e919e090</t>
  </si>
  <si>
    <t xml:space="preserve">2041057</t>
  </si>
  <si>
    <t xml:space="preserve">ACME_ORDER_50057</t>
  </si>
  <si>
    <t xml:space="preserve">B85P8637ZGF9Q5RD</t>
  </si>
  <si>
    <t xml:space="preserve">2025-11-20 20:43:30 UTC</t>
  </si>
  <si>
    <t xml:space="preserve">019aad9c-bb30-79dd-65ea-cd82149c17</t>
  </si>
  <si>
    <t xml:space="preserve">2041058</t>
  </si>
  <si>
    <t xml:space="preserve">ACME_ORDER_50058</t>
  </si>
  <si>
    <t xml:space="preserve">P501NOUHTCS1K9YE9</t>
  </si>
  <si>
    <t xml:space="preserve">2025-11-05 22:21:51 UTC</t>
  </si>
  <si>
    <t xml:space="preserve">019a9d87-0da4-72fd-87f3-74801a4bf5</t>
  </si>
  <si>
    <t xml:space="preserve">2041059</t>
  </si>
  <si>
    <t xml:space="preserve">ACME_ORDER_50059</t>
  </si>
  <si>
    <t xml:space="preserve">6F7LOW4VSSRURALD</t>
  </si>
  <si>
    <t xml:space="preserve">2025-11-17 20:46:39 UTC</t>
  </si>
  <si>
    <t xml:space="preserve">019af4ed-c0ef-70a4-58ab-eb59af45b5</t>
  </si>
  <si>
    <t xml:space="preserve">2041060</t>
  </si>
  <si>
    <t xml:space="preserve">ACME_ORDER_50060</t>
  </si>
  <si>
    <t xml:space="preserve">YB8DALFYO1750CEH</t>
  </si>
  <si>
    <t xml:space="preserve">2025-11-20 15:12:15 UTC</t>
  </si>
  <si>
    <t xml:space="preserve">019a94b6-1589-7344-2876-b156e27f83</t>
  </si>
  <si>
    <t xml:space="preserve">2041061</t>
  </si>
  <si>
    <t xml:space="preserve">ACME_ORDER_50061</t>
  </si>
  <si>
    <t xml:space="preserve">9KKHZLM72JEYN938</t>
  </si>
  <si>
    <t xml:space="preserve">2025-11-07 06:52:34 UTC</t>
  </si>
  <si>
    <t xml:space="preserve">019af474-661f-7311-a470-92211e4a2d</t>
  </si>
  <si>
    <t xml:space="preserve">2041062</t>
  </si>
  <si>
    <t xml:space="preserve">ACME_ORDER_50062</t>
  </si>
  <si>
    <t xml:space="preserve">WVIYTWBOZD1AT7O7</t>
  </si>
  <si>
    <t xml:space="preserve">2025-11-18 23:46:54 UTC</t>
  </si>
  <si>
    <t xml:space="preserve">019a44b5-efa0-7bb1-62b8-39aca94f53</t>
  </si>
  <si>
    <t xml:space="preserve">2041063</t>
  </si>
  <si>
    <t xml:space="preserve">ACME_ORDER_50063</t>
  </si>
  <si>
    <t xml:space="preserve">47B42G05KBKV7MQX</t>
  </si>
  <si>
    <t xml:space="preserve">2025-11-21 08:45:11 UTC</t>
  </si>
  <si>
    <t xml:space="preserve">019a05da-85ea-7817-78fc-1fce3c87ee</t>
  </si>
  <si>
    <t xml:space="preserve">2041064</t>
  </si>
  <si>
    <t xml:space="preserve">ACME_ORDER_50064</t>
  </si>
  <si>
    <t xml:space="preserve">U1G463SDYGFLIJI18</t>
  </si>
  <si>
    <t xml:space="preserve">2025-11-06 12:43:32 UTC</t>
  </si>
  <si>
    <t xml:space="preserve">019ae4bc-b93b-77fd-3973-1f9e67814c</t>
  </si>
  <si>
    <t xml:space="preserve">2041065</t>
  </si>
  <si>
    <t xml:space="preserve">ACME_ORDER_50065</t>
  </si>
  <si>
    <t xml:space="preserve">W7NH8RQ9NZ61231YV</t>
  </si>
  <si>
    <t xml:space="preserve">2025-11-11 16:28:07 UTC</t>
  </si>
  <si>
    <t xml:space="preserve">019a1ed9-2356-71b3-103f-92fdd1575c</t>
  </si>
  <si>
    <t xml:space="preserve">2041066</t>
  </si>
  <si>
    <t xml:space="preserve">ACME_ORDER_50066</t>
  </si>
  <si>
    <t xml:space="preserve">6QCEOUUYLAJAHCPZ</t>
  </si>
  <si>
    <t xml:space="preserve">2025-11-25 20:46:41 UTC</t>
  </si>
  <si>
    <t xml:space="preserve">019ac147-c054-7916-4417-b20e3cbd5b</t>
  </si>
  <si>
    <t xml:space="preserve">2041067</t>
  </si>
  <si>
    <t xml:space="preserve">ACME_ORDER_50067</t>
  </si>
  <si>
    <t xml:space="preserve">1c62e5a6a8</t>
  </si>
  <si>
    <t xml:space="preserve">2025-11-17 04:46:14 UTC</t>
  </si>
  <si>
    <t xml:space="preserve">019a7596-7eb9-7bd7-b13b-4f6c8d2160</t>
  </si>
  <si>
    <t xml:space="preserve">2041068</t>
  </si>
  <si>
    <t xml:space="preserve">ACME_ORDER_50068</t>
  </si>
  <si>
    <t xml:space="preserve">2189d9274f</t>
  </si>
  <si>
    <t xml:space="preserve">2025-11-02 21:26:39 UTC</t>
  </si>
  <si>
    <t xml:space="preserve">019aa42e-794b-7a80-4959-712cd3be99</t>
  </si>
  <si>
    <t xml:space="preserve">2041069</t>
  </si>
  <si>
    <t xml:space="preserve">ACME_ORDER_50069</t>
  </si>
  <si>
    <t xml:space="preserve">CVQY5IBPT11F9I6U</t>
  </si>
  <si>
    <t xml:space="preserve">2025-11-02 17:37:56 UTC</t>
  </si>
  <si>
    <t xml:space="preserve">019ad34a-d540-74a7-c6de-7c57828e68</t>
  </si>
  <si>
    <t xml:space="preserve">2041070</t>
  </si>
  <si>
    <t xml:space="preserve">ACME_ORDER_50070</t>
  </si>
  <si>
    <t xml:space="preserve">PR97Y2LOFN1R4KZ3</t>
  </si>
  <si>
    <t xml:space="preserve">2025-11-21 02:59:28 UTC</t>
  </si>
  <si>
    <t xml:space="preserve">019af535-7c35-78b5-cb13-7a89a4aa90</t>
  </si>
  <si>
    <t xml:space="preserve">2041071</t>
  </si>
  <si>
    <t xml:space="preserve">ACME_ORDER_50071</t>
  </si>
  <si>
    <t xml:space="preserve">3BNVBC2VYHH6K6HG</t>
  </si>
  <si>
    <t xml:space="preserve">2025-11-15 17:41:22 UTC</t>
  </si>
  <si>
    <t xml:space="preserve">019ac27a-7dd0-7fa4-acd5-83c0fa2cfb</t>
  </si>
  <si>
    <t xml:space="preserve">2041072</t>
  </si>
  <si>
    <t xml:space="preserve">ACME_ORDER_50072</t>
  </si>
  <si>
    <t xml:space="preserve">RD9Q46NOUHFJ7UPF</t>
  </si>
  <si>
    <t xml:space="preserve">2025-11-06 23:50:22 UTC</t>
  </si>
  <si>
    <t xml:space="preserve">019af766-f9c8-780d-0362-d29a061108</t>
  </si>
  <si>
    <t xml:space="preserve">2041073</t>
  </si>
  <si>
    <t xml:space="preserve">ACME_ORDER_50073</t>
  </si>
  <si>
    <t xml:space="preserve">698S4C3BAEWCFHQC</t>
  </si>
  <si>
    <t xml:space="preserve">2025-11-18 09:01:32 UTC</t>
  </si>
  <si>
    <t xml:space="preserve">019a1038-2fdf-7f80-c22e-c11cf3b61c</t>
  </si>
  <si>
    <t xml:space="preserve">2041074</t>
  </si>
  <si>
    <t xml:space="preserve">ACME_ORDER_50074</t>
  </si>
  <si>
    <t xml:space="preserve">6DDFGS3JONOU9IY4X</t>
  </si>
  <si>
    <t xml:space="preserve">2025-11-23 05:05:31 UTC</t>
  </si>
  <si>
    <t xml:space="preserve">019a49d3-cbed-7764-993a-532c7b1fc7</t>
  </si>
  <si>
    <t xml:space="preserve">2041075</t>
  </si>
  <si>
    <t xml:space="preserve">ACME_ORDER_50075</t>
  </si>
  <si>
    <t xml:space="preserve">4DTBH55RBC76UB7L</t>
  </si>
  <si>
    <t xml:space="preserve">2025-11-13 23:08:50 UTC</t>
  </si>
  <si>
    <t xml:space="preserve">019ac298-2be0-773b-7e2e-25a22a0089</t>
  </si>
  <si>
    <t xml:space="preserve">2041076</t>
  </si>
  <si>
    <t xml:space="preserve">ACME_ORDER_50076</t>
  </si>
  <si>
    <t xml:space="preserve">9BP4M18O1BJ9RM7P</t>
  </si>
  <si>
    <t xml:space="preserve">2025-11-13 22:50:40 UTC</t>
  </si>
  <si>
    <t xml:space="preserve">019ac68d-2b5d-7c48-56d3-c2ef56c847</t>
  </si>
  <si>
    <t xml:space="preserve">2041077</t>
  </si>
  <si>
    <t xml:space="preserve">ACME_ORDER_50077</t>
  </si>
  <si>
    <t xml:space="preserve">DALMJEGQTOAMDVLN</t>
  </si>
  <si>
    <t xml:space="preserve">2025-11-10 08:31:09 UTC</t>
  </si>
  <si>
    <t xml:space="preserve">019a45b2-99d2-742e-66d6-f540a0dc5a</t>
  </si>
  <si>
    <t xml:space="preserve">2041078</t>
  </si>
  <si>
    <t xml:space="preserve">ACME_ORDER_50078</t>
  </si>
  <si>
    <t xml:space="preserve">K2N7ZRWQEAO4N5PP</t>
  </si>
  <si>
    <t xml:space="preserve">2025-11-11 09:47:44 UTC</t>
  </si>
  <si>
    <t xml:space="preserve">019affa4-4742-7b0c-7bea-815f4eebd8</t>
  </si>
  <si>
    <t xml:space="preserve">2041079</t>
  </si>
  <si>
    <t xml:space="preserve">ACME_ORDER_50079</t>
  </si>
  <si>
    <t xml:space="preserve">LK2N7H9G1A07H23C4</t>
  </si>
  <si>
    <t xml:space="preserve">INPUT SHEET — Raw report exported from NjiaPay Merchant Portal</t>
  </si>
  <si>
    <t xml:space="preserve">njia_intent_id</t>
  </si>
  <si>
    <t xml:space="preserve">njia_reference_id</t>
  </si>
  <si>
    <t xml:space="preserve">njia_merchant_id</t>
  </si>
  <si>
    <t xml:space="preserve">njia_currency</t>
  </si>
  <si>
    <t xml:space="preserve">njia_amount</t>
  </si>
  <si>
    <t xml:space="preserve">njia_intent_status</t>
  </si>
  <si>
    <t xml:space="preserve">njia_attempt_id</t>
  </si>
  <si>
    <t xml:space="preserve">njia_attempt_updated_at</t>
  </si>
  <si>
    <t xml:space="preserve">njia_payment_partner</t>
  </si>
  <si>
    <t xml:space="preserve">njia_connection_id</t>
  </si>
  <si>
    <t xml:space="preserve">njia_payment_partner_ref</t>
  </si>
  <si>
    <t xml:space="preserve">psp_type</t>
  </si>
  <si>
    <t xml:space="preserve">psp_created_timestamp</t>
  </si>
  <si>
    <t xml:space="preserve">psp_merchant_id</t>
  </si>
  <si>
    <t xml:space="preserve">psp_batch_ref</t>
  </si>
  <si>
    <t xml:space="preserve">psp_transaction_type</t>
  </si>
  <si>
    <t xml:space="preserve">psp_gross_currency</t>
  </si>
  <si>
    <t xml:space="preserve">psp_gross_amount</t>
  </si>
  <si>
    <t xml:space="preserve">psp_exchange_rate</t>
  </si>
  <si>
    <t xml:space="preserve">psp_cost_currency</t>
  </si>
  <si>
    <t xml:space="preserve">psp_total_costs</t>
  </si>
  <si>
    <t xml:space="preserve">psp_net_currency</t>
  </si>
  <si>
    <t xml:space="preserve">psp_net_amount</t>
  </si>
  <si>
    <t xml:space="preserve">exists_in_njia</t>
  </si>
  <si>
    <t xml:space="preserve">exists_in_psp</t>
  </si>
  <si>
    <t xml:space="preserve">break_gross_amount</t>
  </si>
  <si>
    <t xml:space="preserve">break_currency</t>
  </si>
  <si>
    <t xml:space="preserve">break_created_month</t>
  </si>
  <si>
    <t xml:space="preserve">Success</t>
  </si>
  <si>
    <t xml:space="preserve">AdyenGlobal</t>
  </si>
  <si>
    <t xml:space="preserve">2025-10-03 14:38:30 UTC</t>
  </si>
  <si>
    <t xml:space="preserve">161 - 2025-10-03 14:38:30+00</t>
  </si>
  <si>
    <t xml:space="preserve">Settled</t>
  </si>
  <si>
    <t xml:space="preserve">2025-10-28 22:26:34 UTC</t>
  </si>
  <si>
    <t xml:space="preserve">155 - 2025-10-28 22:26:34+00</t>
  </si>
  <si>
    <t xml:space="preserve">2025-10-12 22:57:51 UTC</t>
  </si>
  <si>
    <t xml:space="preserve">156 - 2025-10-12 22:57:51+00</t>
  </si>
  <si>
    <t xml:space="preserve">2025-10-08 21:42:22 UTC</t>
  </si>
  <si>
    <t xml:space="preserve">157 - 2025-10-08 21:42:22+00</t>
  </si>
  <si>
    <t xml:space="preserve">2025-10-02 18:41:43 UTC</t>
  </si>
  <si>
    <t xml:space="preserve">161 - 2025-10-02 18:41:43+00</t>
  </si>
  <si>
    <t xml:space="preserve">2025-10-11 13:06:00 UTC</t>
  </si>
  <si>
    <t xml:space="preserve">156 - 2025-10-11 13:06:00+00</t>
  </si>
  <si>
    <t xml:space="preserve">2025-10-17 23:33:35 UTC</t>
  </si>
  <si>
    <t xml:space="preserve">158 - 2025-10-17 23:33:35+00</t>
  </si>
  <si>
    <t xml:space="preserve">2025-10-13 14:49:43 UTC</t>
  </si>
  <si>
    <t xml:space="preserve">157 - 2025-10-13 14:49:43+00</t>
  </si>
  <si>
    <t xml:space="preserve">2025-10-01 15:06:18 UTC</t>
  </si>
  <si>
    <t xml:space="preserve">161 - 2025-10-01 15:06:18+00</t>
  </si>
  <si>
    <t xml:space="preserve">2025-10-03 03:53:46 UTC</t>
  </si>
  <si>
    <t xml:space="preserve">157 - 2025-10-03 03:53:46+00</t>
  </si>
  <si>
    <t xml:space="preserve">2025-10-26 06:33:30 UTC</t>
  </si>
  <si>
    <t xml:space="preserve">160 - 2025-10-26 06:33:30+00</t>
  </si>
  <si>
    <t xml:space="preserve">2025-10-15 23:44:28 UTC</t>
  </si>
  <si>
    <t xml:space="preserve">160 - 2025-10-15 23:44:28+00</t>
  </si>
  <si>
    <t xml:space="preserve">2025-10-02 22:07:01 UTC</t>
  </si>
  <si>
    <t xml:space="preserve">160 - 2025-10-02 22:07:01+00</t>
  </si>
  <si>
    <t xml:space="preserve">2025-10-22 05:59:47 UTC</t>
  </si>
  <si>
    <t xml:space="preserve">158 - 2025-10-22 05:59:47+00</t>
  </si>
  <si>
    <t xml:space="preserve">2025-10-18 05:21:35 UTC</t>
  </si>
  <si>
    <t xml:space="preserve">161 - 2025-10-18 05:21:35+00</t>
  </si>
  <si>
    <t xml:space="preserve">2025-10-08 12:40:11 UTC</t>
  </si>
  <si>
    <t xml:space="preserve">157 - 2025-10-08 12:40:11+00</t>
  </si>
  <si>
    <t xml:space="preserve">2025-10-14 12:01:47 UTC</t>
  </si>
  <si>
    <t xml:space="preserve">158 - 2025-10-14 12:01:47+00</t>
  </si>
  <si>
    <t xml:space="preserve">2025-10-14 12:00:45 UTC</t>
  </si>
  <si>
    <t xml:space="preserve">158 - 2025-10-14 12:00:45+00</t>
  </si>
  <si>
    <t xml:space="preserve">2025-10-25 22:51:50 UTC</t>
  </si>
  <si>
    <t xml:space="preserve">156 - 2025-10-25 22:51:50+00</t>
  </si>
  <si>
    <t xml:space="preserve">2025-10-26 17:11:23 UTC</t>
  </si>
  <si>
    <t xml:space="preserve">160 - 2025-10-26 17:11:23+00</t>
  </si>
  <si>
    <t xml:space="preserve">2025-10-04 08:42:55 UTC</t>
  </si>
  <si>
    <t xml:space="preserve">162 - 2025-10-04 08:42:55+00</t>
  </si>
  <si>
    <t xml:space="preserve">2025-10-21 10:38:24 UTC</t>
  </si>
  <si>
    <t xml:space="preserve">161 - 2025-10-21 10:38:24+00</t>
  </si>
  <si>
    <t xml:space="preserve">2025-10-12 11:54:29 UTC</t>
  </si>
  <si>
    <t xml:space="preserve">157 - 2025-10-12 11:54:29+00</t>
  </si>
  <si>
    <t xml:space="preserve">2025-10-10 19:37:05 UTC</t>
  </si>
  <si>
    <t xml:space="preserve">157 - 2025-10-10 19:37:05+00</t>
  </si>
  <si>
    <t xml:space="preserve">2025-10-08 09:07:11 UTC</t>
  </si>
  <si>
    <t xml:space="preserve">160 - 2025-10-08 09:07:11+00</t>
  </si>
  <si>
    <t xml:space="preserve">2025-10-17 12:26:38 UTC</t>
  </si>
  <si>
    <t xml:space="preserve">157 - 2025-10-17 12:26:38+00</t>
  </si>
  <si>
    <t xml:space="preserve">2025-10-14 05:31:40 UTC</t>
  </si>
  <si>
    <t xml:space="preserve">157 - 2025-10-14 05:31:40+00</t>
  </si>
  <si>
    <t xml:space="preserve">2025-10-16 09:08:11 UTC</t>
  </si>
  <si>
    <t xml:space="preserve">160 - 2025-10-16 09:08:11+00</t>
  </si>
  <si>
    <t xml:space="preserve">2025-10-20 01:55:22 UTC</t>
  </si>
  <si>
    <t xml:space="preserve">155 - 2025-10-20 01:55:22+00</t>
  </si>
  <si>
    <t xml:space="preserve">2025-10-07 12:35:32 UTC</t>
  </si>
  <si>
    <t xml:space="preserve">162 - 2025-10-07 12:35:32+00</t>
  </si>
  <si>
    <t xml:space="preserve">2025-10-16 13:45:53 UTC</t>
  </si>
  <si>
    <t xml:space="preserve">162 - 2025-10-16 13:45:53+00</t>
  </si>
  <si>
    <t xml:space="preserve">2025-10-03 18:01:50 UTC</t>
  </si>
  <si>
    <t xml:space="preserve">158 - 2025-10-03 18:01:50+00</t>
  </si>
  <si>
    <t xml:space="preserve">2025-10-09 07:34:18 UTC</t>
  </si>
  <si>
    <t xml:space="preserve">157 - 2025-10-09 07:34:18+00</t>
  </si>
  <si>
    <t xml:space="preserve">2025-10-19 23:49:49 UTC</t>
  </si>
  <si>
    <t xml:space="preserve">162 - 2025-10-19 23:49:49+00</t>
  </si>
  <si>
    <t xml:space="preserve">2025-10-04 18:07:17 UTC</t>
  </si>
  <si>
    <t xml:space="preserve">160 - 2025-10-04 18:07:17+00</t>
  </si>
  <si>
    <t xml:space="preserve">2025-10-25 01:48:46 UTC</t>
  </si>
  <si>
    <t xml:space="preserve">162 - 2025-10-25 01:48:46+00</t>
  </si>
  <si>
    <t xml:space="preserve">2025-10-14 03:47:53 UTC</t>
  </si>
  <si>
    <t xml:space="preserve">158 - 2025-10-14 03:47:53+00</t>
  </si>
  <si>
    <t xml:space="preserve">2025-10-15 08:22:55 UTC</t>
  </si>
  <si>
    <t xml:space="preserve">156 - 2025-10-15 08:22:55+00</t>
  </si>
  <si>
    <t xml:space="preserve">2025-10-04 07:13:51 UTC</t>
  </si>
  <si>
    <t xml:space="preserve">160 - 2025-10-04 07:13:51+00</t>
  </si>
  <si>
    <t xml:space="preserve">2025-10-20 20:27:10 UTC</t>
  </si>
  <si>
    <t xml:space="preserve">157 - 2025-10-20 20:27:10+00</t>
  </si>
  <si>
    <t xml:space="preserve">2025-10-27 06:51:03 UTC</t>
  </si>
  <si>
    <t xml:space="preserve">160 - 2025-10-27 06:51:03+00</t>
  </si>
  <si>
    <t xml:space="preserve">2025-10-20 17:10:20 UTC</t>
  </si>
  <si>
    <t xml:space="preserve">159 - 2025-10-20 17:10:20+00</t>
  </si>
  <si>
    <t xml:space="preserve">2025-10-09 16:57:43 UTC</t>
  </si>
  <si>
    <t xml:space="preserve">156 - 2025-10-09 16:57:43+00</t>
  </si>
  <si>
    <t xml:space="preserve">2025-10-25 13:58:03 UTC</t>
  </si>
  <si>
    <t xml:space="preserve">159 - 2025-10-25 13:58:03+00</t>
  </si>
  <si>
    <t xml:space="preserve">2025-10-05 22:55:08 UTC</t>
  </si>
  <si>
    <t xml:space="preserve">158 - 2025-10-05 22:55:08+00</t>
  </si>
  <si>
    <t xml:space="preserve">2025-10-11 07:48:53 UTC</t>
  </si>
  <si>
    <t xml:space="preserve">161 - 2025-10-11 07:48:53+00</t>
  </si>
  <si>
    <t xml:space="preserve">2025-10-19 20:17:40 UTC</t>
  </si>
  <si>
    <t xml:space="preserve">161 - 2025-10-19 20:17:40+00</t>
  </si>
  <si>
    <t xml:space="preserve">2025-10-03 20:50:56 UTC</t>
  </si>
  <si>
    <t xml:space="preserve">156 - 2025-10-03 20:50:56+00</t>
  </si>
  <si>
    <t xml:space="preserve">2025-10-24 08:44:59 UTC</t>
  </si>
  <si>
    <t xml:space="preserve">160 - 2025-10-24 08:44:59+00</t>
  </si>
  <si>
    <t xml:space="preserve">2025-10-16 10:37:00 UTC</t>
  </si>
  <si>
    <t xml:space="preserve">156 - 2025-10-16 10:37:00+00</t>
  </si>
  <si>
    <t xml:space="preserve">2025-10-15 20:42:44 UTC</t>
  </si>
  <si>
    <t xml:space="preserve">160 - 2025-10-15 20:42:44+00</t>
  </si>
  <si>
    <t xml:space="preserve">2025-10-26 17:25:13 UTC</t>
  </si>
  <si>
    <t xml:space="preserve">161 - 2025-10-26 17:25:13+00</t>
  </si>
  <si>
    <t xml:space="preserve">2025-10-16 08:20:53 UTC</t>
  </si>
  <si>
    <t xml:space="preserve">159 - 2025-10-16 08:20:53+00</t>
  </si>
  <si>
    <t xml:space="preserve">2025-10-19 04:36:54 UTC</t>
  </si>
  <si>
    <t xml:space="preserve">162 - 2025-10-19 04:36:54+00</t>
  </si>
  <si>
    <t xml:space="preserve">2025-10-22 01:02:06 UTC</t>
  </si>
  <si>
    <t xml:space="preserve">162 - 2025-10-22 01:02:06+00</t>
  </si>
  <si>
    <t xml:space="preserve">2025-10-28 05:28:29 UTC</t>
  </si>
  <si>
    <t xml:space="preserve">155 - 2025-10-28 05:28:29+00</t>
  </si>
  <si>
    <t xml:space="preserve">2025-10-14 06:44:58 UTC</t>
  </si>
  <si>
    <t xml:space="preserve">157 - 2025-10-14 06:44:58+00</t>
  </si>
  <si>
    <t xml:space="preserve">2025-10-10 05:55:59 UTC</t>
  </si>
  <si>
    <t xml:space="preserve">159 - 2025-10-10 05:55:59+00</t>
  </si>
  <si>
    <t xml:space="preserve">2025-10-12 08:05:23 UTC</t>
  </si>
  <si>
    <t xml:space="preserve">157 - 2025-10-12 08:05:23+00</t>
  </si>
  <si>
    <t xml:space="preserve">psp_gross_amount_minor_units</t>
  </si>
  <si>
    <t xml:space="preserve">psp_total_costs_minor_units</t>
  </si>
  <si>
    <t xml:space="preserve">psp_net_amount_minor_units</t>
  </si>
  <si>
    <t xml:space="preserve">019a30bb-008e-7d45-f420-27e743f173</t>
  </si>
  <si>
    <t xml:space="preserve">ACME_ORDER_60000</t>
  </si>
  <si>
    <t xml:space="preserve">Pending</t>
  </si>
  <si>
    <t xml:space="preserve">2042000</t>
  </si>
  <si>
    <t xml:space="preserve">2025-11-21 09:46:44 UTC</t>
  </si>
  <si>
    <t xml:space="preserve">019af495-2443-7538-c421-2dbc347134</t>
  </si>
  <si>
    <t xml:space="preserve">ACME_ORDER_60001</t>
  </si>
  <si>
    <t xml:space="preserve">2042001</t>
  </si>
  <si>
    <t xml:space="preserve">2025-11-01 00:44:21 UTC</t>
  </si>
  <si>
    <t xml:space="preserve">019a4924-2306-7456-5407-e154b3ce6d</t>
  </si>
  <si>
    <t xml:space="preserve">ACME_ORDER_60002</t>
  </si>
  <si>
    <t xml:space="preserve">2042002</t>
  </si>
  <si>
    <t xml:space="preserve">2025-11-12 09:08:24 UTC</t>
  </si>
  <si>
    <t xml:space="preserve">019a3370-47af-7f0e-c49f-b3fcdbd8a1</t>
  </si>
  <si>
    <t xml:space="preserve">ACME_MARKET_20003</t>
  </si>
  <si>
    <t xml:space="preserve">2042003</t>
  </si>
  <si>
    <t xml:space="preserve">2025-11-30 13:39:43 UTC</t>
  </si>
  <si>
    <t xml:space="preserve">019a0dbb-9a71-7930-6096-c89397511b</t>
  </si>
  <si>
    <t xml:space="preserve">ACME_ORDER_60004</t>
  </si>
  <si>
    <t xml:space="preserve">2042004</t>
  </si>
  <si>
    <t xml:space="preserve">2025-11-08 08:41:05 UTC</t>
  </si>
  <si>
    <t xml:space="preserve">019a062d-b8e1-7208-4393-c60fd77bbb</t>
  </si>
  <si>
    <t xml:space="preserve">ACME_MARKET_20005</t>
  </si>
  <si>
    <t xml:space="preserve">2042005</t>
  </si>
  <si>
    <t xml:space="preserve">2025-11-16 12:07:15 UTC</t>
  </si>
  <si>
    <t xml:space="preserve">019a6e75-1464-7ef5-cbc3-92aed4b3d8</t>
  </si>
  <si>
    <t xml:space="preserve">ACME_MARKET_20006</t>
  </si>
  <si>
    <t xml:space="preserve">2042006</t>
  </si>
  <si>
    <t xml:space="preserve">2025-11-25 15:49:04 UTC</t>
  </si>
  <si>
    <t xml:space="preserve">019a2875-6809-7f8d-a74b-c80d21d99e</t>
  </si>
  <si>
    <t xml:space="preserve">ACME_MARKET_20007</t>
  </si>
  <si>
    <t xml:space="preserve">2042007</t>
  </si>
  <si>
    <t xml:space="preserve">2025-11-03 20:34:34 UTC</t>
  </si>
  <si>
    <t xml:space="preserve">019a1c2c-9e5b-79ee-3d27-067c464005</t>
  </si>
  <si>
    <t xml:space="preserve">ACME_MARKET_20008</t>
  </si>
  <si>
    <t xml:space="preserve">2042008</t>
  </si>
  <si>
    <t xml:space="preserve">2025-11-24 07:03:15 UTC</t>
  </si>
  <si>
    <t xml:space="preserve">019a40fd-899b-7c71-0f07-ab86dbd08b</t>
  </si>
  <si>
    <t xml:space="preserve">ACME_MARKET_20009</t>
  </si>
  <si>
    <t xml:space="preserve">2042009</t>
  </si>
  <si>
    <t xml:space="preserve">2025-11-16 11:33:33 UTC</t>
  </si>
  <si>
    <t xml:space="preserve">019a1c62-ffcc-7571-bc41-508a829e34</t>
  </si>
  <si>
    <t xml:space="preserve">ACME_ORDER_60010</t>
  </si>
  <si>
    <t xml:space="preserve">2042010</t>
  </si>
  <si>
    <t xml:space="preserve">2025-11-09 22:36:40 UTC</t>
  </si>
  <si>
    <t xml:space="preserve">019af18b-ba5b-7415-4cd7-5ba0121bd6</t>
  </si>
  <si>
    <t xml:space="preserve">ACME_MARKET_20011</t>
  </si>
  <si>
    <t xml:space="preserve">2042011</t>
  </si>
  <si>
    <t xml:space="preserve">2025-11-08 23:32:00 UTC</t>
  </si>
  <si>
    <t xml:space="preserve">019abee0-3d22-7af7-5bd3-72451783cd</t>
  </si>
  <si>
    <t xml:space="preserve">ACME_ORDER_60012</t>
  </si>
  <si>
    <t xml:space="preserve">2042012</t>
  </si>
  <si>
    <t xml:space="preserve">2025-11-11 07:26:58 UTC</t>
  </si>
  <si>
    <t xml:space="preserve">019ae9da-0414-7ce2-66be-954b9b9a7c</t>
  </si>
  <si>
    <t xml:space="preserve">ACME_MARKET_20013</t>
  </si>
  <si>
    <t xml:space="preserve">2042013</t>
  </si>
  <si>
    <t xml:space="preserve">2025-11-29 14:55:18 UTC</t>
  </si>
  <si>
    <t xml:space="preserve">019a7d81-4d17-7343-d1f0-0c3d774bb1</t>
  </si>
  <si>
    <t xml:space="preserve">ACME_ORDER_60014</t>
  </si>
  <si>
    <t xml:space="preserve">2042014</t>
  </si>
  <si>
    <t xml:space="preserve">2025-11-12 18:31:49 UTC</t>
  </si>
  <si>
    <t xml:space="preserve">019a3538-690f-79f1-d6f2-fbeb1eaa48</t>
  </si>
  <si>
    <t xml:space="preserve">ACME_ORDER_60015</t>
  </si>
  <si>
    <t xml:space="preserve">2042015</t>
  </si>
  <si>
    <t xml:space="preserve">2025-11-11 00:48:42 UTC</t>
  </si>
  <si>
    <t xml:space="preserve">019abeb7-eabb-7b78-30ef-445bc9e826</t>
  </si>
  <si>
    <t xml:space="preserve">ACME_ORDER_60016</t>
  </si>
  <si>
    <t xml:space="preserve">2042016</t>
  </si>
  <si>
    <t xml:space="preserve">2025-11-03 01:58:14 UTC</t>
  </si>
  <si>
    <t xml:space="preserve">019ac931-a70a-72d8-e7cf-8b3d779b26</t>
  </si>
  <si>
    <t xml:space="preserve">ACME_ORDER_60017</t>
  </si>
  <si>
    <t xml:space="preserve">2042017</t>
  </si>
  <si>
    <t xml:space="preserve">2025-11-14 21:08:15 UTC</t>
  </si>
  <si>
    <t xml:space="preserve">019ad022-3dd1-7771-6a4f-e7619ddaed</t>
  </si>
  <si>
    <t xml:space="preserve">ACME_ORDER_60018</t>
  </si>
  <si>
    <t xml:space="preserve">2042018</t>
  </si>
  <si>
    <t xml:space="preserve">2025-11-05 18:06:09 UTC</t>
  </si>
  <si>
    <t xml:space="preserve">019a14a6-6e17-77d4-4bf1-2eb37f16b6</t>
  </si>
  <si>
    <t xml:space="preserve">ACME_ORDER_60019</t>
  </si>
  <si>
    <t xml:space="preserve">2042019</t>
  </si>
  <si>
    <t xml:space="preserve">2025-11-28 03:05:10 UTC</t>
  </si>
  <si>
    <t xml:space="preserve">019acf0c-e786-7fec-307f-ec90342d47</t>
  </si>
  <si>
    <t xml:space="preserve">ACME_MARKET_20020</t>
  </si>
  <si>
    <t xml:space="preserve">2042020</t>
  </si>
  <si>
    <t xml:space="preserve">2025-11-17 01:43:19 UTC</t>
  </si>
  <si>
    <t xml:space="preserve">019acd19-be96-7b07-8484-26640b2921</t>
  </si>
  <si>
    <t xml:space="preserve">ACME_MARKET_20021</t>
  </si>
  <si>
    <t xml:space="preserve">2042021</t>
  </si>
  <si>
    <t xml:space="preserve">2025-11-01 01:53:49 UTC</t>
  </si>
  <si>
    <t xml:space="preserve">019aec07-19ed-7602-ddc6-ca3dfe040f</t>
  </si>
  <si>
    <t xml:space="preserve">ACME_MARKET_20022</t>
  </si>
  <si>
    <t xml:space="preserve">2042022</t>
  </si>
  <si>
    <t xml:space="preserve">2025-11-29 20:28:51 UTC</t>
  </si>
  <si>
    <t xml:space="preserve">019ae45b-4c19-71bd-7dd7-9718ff6ed2</t>
  </si>
  <si>
    <t xml:space="preserve">ACME_MARKET_20023</t>
  </si>
  <si>
    <t xml:space="preserve">2042023</t>
  </si>
  <si>
    <t xml:space="preserve">2025-11-22 13:11:22 UTC</t>
  </si>
  <si>
    <t xml:space="preserve">019a7f90-09ff-73d6-b7dd-f599f827b0</t>
  </si>
  <si>
    <t xml:space="preserve">ACME_ORDER_60024</t>
  </si>
  <si>
    <t xml:space="preserve">2042024</t>
  </si>
  <si>
    <t xml:space="preserve">2025-11-02 02:17:24 UTC</t>
  </si>
  <si>
    <t xml:space="preserve">019a8fd6-1dff-7180-b701-772c51ba33</t>
  </si>
  <si>
    <t xml:space="preserve">ACME_MARKET_20025</t>
  </si>
  <si>
    <t xml:space="preserve">Refunded</t>
  </si>
  <si>
    <t xml:space="preserve">2042025</t>
  </si>
  <si>
    <t xml:space="preserve">2025-11-13 08:11:01 UTC</t>
  </si>
  <si>
    <t xml:space="preserve">XJ37C9H42M44GV3Z</t>
  </si>
  <si>
    <t xml:space="preserve">019a6060-fc05-7e3c-59e2-fb1a136f2e</t>
  </si>
  <si>
    <t xml:space="preserve">ACME_MARKET_20026</t>
  </si>
  <si>
    <t xml:space="preserve">2042026</t>
  </si>
  <si>
    <t xml:space="preserve">2025-11-01 22:44:22 UTC</t>
  </si>
  <si>
    <t xml:space="preserve">IHSA7HEZ74LAV714</t>
  </si>
  <si>
    <t xml:space="preserve">019aa52c-45dc-70a4-dfad-f972a27259</t>
  </si>
  <si>
    <t xml:space="preserve">ACME_MARKET_20027</t>
  </si>
  <si>
    <t xml:space="preserve">2042027</t>
  </si>
  <si>
    <t xml:space="preserve">2025-11-03 11:45:42 UTC</t>
  </si>
  <si>
    <t xml:space="preserve">IVGLYE088O98BV78</t>
  </si>
  <si>
    <t xml:space="preserve">2025-10-19 03:59:31 UTC</t>
  </si>
  <si>
    <t xml:space="preserve">157 - 2025-10-19 03:59:31+00</t>
  </si>
  <si>
    <t xml:space="preserve">019a2d6d-abe7-74ac-05d5-87c96b5b7f</t>
  </si>
  <si>
    <t xml:space="preserve">ACME_MARKET_20028</t>
  </si>
  <si>
    <t xml:space="preserve">Chargeback</t>
  </si>
  <si>
    <t xml:space="preserve">2042028</t>
  </si>
  <si>
    <t xml:space="preserve">2025-11-11 23:04:15 UTC</t>
  </si>
  <si>
    <t xml:space="preserve">M2ZBPPFO5MN32U1I</t>
  </si>
  <si>
    <t xml:space="preserve">2025-10-26 01:18:01 UTC</t>
  </si>
  <si>
    <t xml:space="preserve">160 - 2025-10-26 01:18:01+00</t>
  </si>
  <si>
    <t xml:space="preserve">019a2666-2fab-7d07-f729-0fdedcd654</t>
  </si>
  <si>
    <t xml:space="preserve">ACME_MARKET_20029</t>
  </si>
  <si>
    <t xml:space="preserve">2042029</t>
  </si>
  <si>
    <t xml:space="preserve">2025-11-09 03:04:21 UTC</t>
  </si>
  <si>
    <t xml:space="preserve">FDHGZZ0JKIBU4FMP</t>
  </si>
  <si>
    <t xml:space="preserve">2025-10-22 20:38:30 UTC</t>
  </si>
  <si>
    <t xml:space="preserve">158 - 2025-10-22 20:38:30+00</t>
  </si>
  <si>
    <t xml:space="preserve">batch_ref</t>
  </si>
  <si>
    <t xml:space="preserve">transaction_type</t>
  </si>
  <si>
    <t xml:space="preserve">net_currency</t>
  </si>
  <si>
    <t xml:space="preserve">net_amount_minor_units</t>
  </si>
  <si>
    <t xml:space="preserve">2025-11-01 01:15:03 UTC</t>
  </si>
  <si>
    <t xml:space="preserve">160 - 2025-11-01 01:15:03+00</t>
  </si>
  <si>
    <t xml:space="preserve">MerchantPayout</t>
  </si>
  <si>
    <t xml:space="preserve">Fee</t>
  </si>
  <si>
    <t xml:space="preserve">2025-11-15 02:30:00 UTC</t>
  </si>
  <si>
    <t xml:space="preserve">161 - 2025-11-15 02:30:00+00</t>
  </si>
  <si>
    <t xml:space="preserve">2025-11-01 04:01:13 UTC</t>
  </si>
  <si>
    <t xml:space="preserve">2025-11-01</t>
  </si>
  <si>
    <t xml:space="preserve">Cancellation of Hold for Dispute Resolution</t>
  </si>
  <si>
    <t xml:space="preserve">2025-11-02 03:30:54 UTC</t>
  </si>
  <si>
    <t xml:space="preserve">2025-11-02</t>
  </si>
  <si>
    <t xml:space="preserve">2025-11-03 13:30:31 UTC</t>
  </si>
  <si>
    <t xml:space="preserve">2025-11-03</t>
  </si>
  <si>
    <t xml:space="preserve">2025-11-04 21:34:24 UTC</t>
  </si>
  <si>
    <t xml:space="preserve">2025-11-04</t>
  </si>
  <si>
    <t xml:space="preserve">2025-11-05 13:23:11 UTC</t>
  </si>
  <si>
    <t xml:space="preserve">2025-11-05</t>
  </si>
  <si>
    <t xml:space="preserve">2025-11-06 09:28:29 UTC</t>
  </si>
  <si>
    <t xml:space="preserve">2025-11-06</t>
  </si>
  <si>
    <t xml:space="preserve">2025-11-07 09:36:03 UTC</t>
  </si>
  <si>
    <t xml:space="preserve">2025-11-07</t>
  </si>
  <si>
    <t xml:space="preserve">2025-11-03 14:22:10 UTC</t>
  </si>
  <si>
    <t xml:space="preserve">Hold for Dispute Resolution</t>
  </si>
  <si>
    <t xml:space="preserve">2025-11-05 09:45:33 UTC</t>
  </si>
  <si>
    <t xml:space="preserve">2025-11-10 11:30:00 UTC</t>
  </si>
  <si>
    <t xml:space="preserve">2025-11-10</t>
  </si>
  <si>
    <t xml:space="preserve">ACME Ltd — NjiaPay Reconciliation Dashboard</t>
  </si>
  <si>
    <t xml:space="preserve">Period: November 2025</t>
  </si>
  <si>
    <t xml:space="preserve">KEY PERFORMANCE INDICATORS</t>
  </si>
  <si>
    <t xml:space="preserve">Total NjiaPay Transactions</t>
  </si>
  <si>
    <t xml:space="preserve">Total Matched (PSP Confirmed)</t>
  </si>
  <si>
    <t xml:space="preserve">Total Unmatched (Awaiting PSP)</t>
  </si>
  <si>
    <t xml:space="preserve">Match Rate (%)</t>
  </si>
  <si>
    <t xml:space="preserve">Unmatched Rate (%)</t>
  </si>
  <si>
    <t xml:space="preserve">Transactions with Amount Breaks</t>
  </si>
  <si>
    <t xml:space="preserve">Transactions with Currency Breaks</t>
  </si>
  <si>
    <t xml:space="preserve">Pending Transactions</t>
  </si>
  <si>
    <t xml:space="preserve">Refunded Transactions</t>
  </si>
  <si>
    <t xml:space="preserve">Chargebacks</t>
  </si>
  <si>
    <t xml:space="preserve">VOLUME BY CURRENCY (NjiaPay Transactions)</t>
  </si>
  <si>
    <t xml:space="preserve">Currency</t>
  </si>
  <si>
    <t xml:space="preserve">Transaction Count</t>
  </si>
  <si>
    <t xml:space="preserve">Total Amount</t>
  </si>
  <si>
    <t xml:space="preserve">Matched Amount</t>
  </si>
  <si>
    <t xml:space="preserve">Unmatched Amount</t>
  </si>
  <si>
    <t xml:space="preserve">FEE ANALYSIS (Matched Transactions)</t>
  </si>
  <si>
    <t xml:space="preserve">Metric</t>
  </si>
  <si>
    <t xml:space="preserve">Value</t>
  </si>
  <si>
    <t xml:space="preserve">Total PSP Fees (all currencies)</t>
  </si>
  <si>
    <t xml:space="preserve">Total Net Revenue (all currencies)</t>
  </si>
  <si>
    <t xml:space="preserve">Avg Fee per Matched Transaction</t>
  </si>
  <si>
    <t xml:space="preserve">Avg Fee Rate (%)</t>
  </si>
  <si>
    <t xml:space="preserve">SETTLEMENT SUMMARY (Fees &amp; Settlements Report)</t>
  </si>
  <si>
    <t xml:space="preserve">Type</t>
  </si>
  <si>
    <t xml:space="preserve">Count</t>
  </si>
  <si>
    <t xml:space="preserve">Total (minor units)</t>
  </si>
  <si>
    <t xml:space="preserve">ACME Ltd — Inconsistency Detection</t>
  </si>
  <si>
    <t xml:space="preserve">This sheet automatically flags transactions with reconciliation breaks or anomalies.</t>
  </si>
  <si>
    <t xml:space="preserve">AMOUNT BREAKS (psp_gross_amount ≠ njia_amount)</t>
  </si>
  <si>
    <t xml:space="preserve">Row#</t>
  </si>
  <si>
    <t xml:space="preserve">Reference ID</t>
  </si>
  <si>
    <t xml:space="preserve">NjiaPay Amount</t>
  </si>
  <si>
    <t xml:space="preserve">NjiaPay Currency</t>
  </si>
  <si>
    <t xml:space="preserve">PSP Gross Amount</t>
  </si>
  <si>
    <t xml:space="preserve">PSP Currency</t>
  </si>
  <si>
    <t xml:space="preserve">Difference</t>
  </si>
  <si>
    <t xml:space="preserve">% Difference</t>
  </si>
  <si>
    <t xml:space="preserve">CURRENCY BREAKS (njia_currency ≠ psp_gross_currency)</t>
  </si>
  <si>
    <t xml:space="preserve">Status</t>
  </si>
  <si>
    <t xml:space="preserve">MISMATCH</t>
  </si>
  <si>
    <t xml:space="preserve">UNMATCHED TRANSACTIONS (exists_in_psp = False)</t>
  </si>
  <si>
    <t xml:space="preserve">Amount</t>
  </si>
  <si>
    <t xml:space="preserve">Payment Partner</t>
  </si>
  <si>
    <t xml:space="preserve">Connection ID</t>
  </si>
  <si>
    <t xml:space="preserve">Reason</t>
  </si>
  <si>
    <t xml:space="preserve">DISPUTE EXPOSURE SUMMARY</t>
  </si>
  <si>
    <t xml:space="preserve">Total Dispute Holds (minor units)</t>
  </si>
  <si>
    <t xml:space="preserve">Total Dispute Releases (minor units)</t>
  </si>
  <si>
    <t xml:space="preserve">Net Open Dispute Exposure (minor units)</t>
  </si>
  <si>
    <t xml:space="preserve">Chargebacks (minor units)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</si>
</sst>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"/>
    <numFmt numFmtId="167" formatCode="#,##0.00"/>
    <numFmt numFmtId="168" formatCode="0.00\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4"/>
      <color rgb="FF1F4E79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sz val="11"/>
      <name val="Arial"/>
      <family val="0"/>
      <charset val="1"/>
    </font>
    <font>
      <b val="true"/>
      <sz val="12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1"/>
      <color rgb="FF9C0006"/>
      <name val="Arial"/>
      <family val="0"/>
      <charset val="1"/>
    </font>
    <font>
      <i val="true"/>
      <sz val="11"/>
      <color rgb="FF9966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FFC7CE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F4E7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96600"/>
      <rgbColor rgb="FF800080"/>
      <rgbColor rgb="FF008080"/>
      <rgbColor rgb="FFB0B0B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00B050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N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7"/>
    <col collapsed="false" customWidth="true" hidden="false" outlineLevel="0" max="9" min="3" style="0" width="16"/>
    <col collapsed="false" customWidth="true" hidden="false" outlineLevel="0" max="10" min="10" style="0" width="19"/>
    <col collapsed="false" customWidth="true" hidden="false" outlineLevel="0" max="11" min="11" style="0" width="23"/>
    <col collapsed="false" customWidth="true" hidden="false" outlineLevel="0" max="12" min="12" style="0" width="21"/>
    <col collapsed="false" customWidth="true" hidden="false" outlineLevel="0" max="13" min="13" style="0" width="22"/>
    <col collapsed="false" customWidth="true" hidden="false" outlineLevel="0" max="14" min="14" style="0" width="17"/>
  </cols>
  <sheetData>
    <row r="1" customFormat="false" ht="26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" hidden="false" customHeight="false" outlineLevel="0" collapsed="false">
      <c r="A2" s="0" t="s">
        <v>14</v>
      </c>
      <c r="B2" s="0" t="s">
        <v>15</v>
      </c>
      <c r="C2" s="0" t="s">
        <v>16</v>
      </c>
      <c r="D2" s="0" t="s">
        <v>17</v>
      </c>
      <c r="E2" s="0" t="s">
        <v>18</v>
      </c>
      <c r="F2" s="0" t="s">
        <v>19</v>
      </c>
      <c r="G2" s="0" t="s">
        <v>20</v>
      </c>
      <c r="H2" s="0" t="s">
        <v>21</v>
      </c>
      <c r="I2" s="0" t="n">
        <v>15</v>
      </c>
      <c r="J2" s="0" t="s">
        <v>22</v>
      </c>
      <c r="K2" s="0" t="s">
        <v>23</v>
      </c>
      <c r="L2" s="2" t="b">
        <f aca="false">TRUE()</f>
        <v>1</v>
      </c>
      <c r="M2" s="2" t="b">
        <f aca="false">TRUE()</f>
        <v>1</v>
      </c>
      <c r="N2" s="0" t="s">
        <v>24</v>
      </c>
    </row>
    <row r="3" customFormat="false" ht="15" hidden="false" customHeight="false" outlineLevel="0" collapsed="false">
      <c r="A3" s="0" t="s">
        <v>25</v>
      </c>
      <c r="B3" s="0" t="s">
        <v>15</v>
      </c>
      <c r="C3" s="0" t="s">
        <v>16</v>
      </c>
      <c r="D3" s="0" t="s">
        <v>26</v>
      </c>
      <c r="E3" s="0" t="s">
        <v>27</v>
      </c>
      <c r="F3" s="0" t="s">
        <v>19</v>
      </c>
      <c r="G3" s="0" t="s">
        <v>28</v>
      </c>
      <c r="H3" s="0" t="s">
        <v>29</v>
      </c>
      <c r="I3" s="0" t="n">
        <v>10</v>
      </c>
      <c r="J3" s="0" t="s">
        <v>30</v>
      </c>
      <c r="K3" s="0" t="s">
        <v>31</v>
      </c>
      <c r="L3" s="2" t="b">
        <f aca="false">TRUE()</f>
        <v>1</v>
      </c>
      <c r="M3" s="2" t="b">
        <f aca="false">TRUE()</f>
        <v>1</v>
      </c>
      <c r="N3" s="0" t="s">
        <v>32</v>
      </c>
    </row>
    <row r="4" customFormat="false" ht="15" hidden="false" customHeight="false" outlineLevel="0" collapsed="false">
      <c r="A4" s="0" t="s">
        <v>33</v>
      </c>
      <c r="B4" s="0" t="s">
        <v>15</v>
      </c>
      <c r="C4" s="0" t="s">
        <v>16</v>
      </c>
      <c r="D4" s="0" t="s">
        <v>34</v>
      </c>
      <c r="E4" s="0" t="s">
        <v>35</v>
      </c>
      <c r="F4" s="0" t="s">
        <v>19</v>
      </c>
      <c r="G4" s="0" t="s">
        <v>36</v>
      </c>
      <c r="H4" s="0" t="s">
        <v>29</v>
      </c>
      <c r="I4" s="0" t="n">
        <v>10</v>
      </c>
      <c r="J4" s="0" t="s">
        <v>37</v>
      </c>
      <c r="K4" s="0" t="s">
        <v>38</v>
      </c>
      <c r="L4" s="2" t="b">
        <f aca="false">TRUE()</f>
        <v>1</v>
      </c>
      <c r="M4" s="2" t="b">
        <f aca="false">TRUE()</f>
        <v>1</v>
      </c>
      <c r="N4" s="0" t="s">
        <v>39</v>
      </c>
    </row>
    <row r="5" customFormat="false" ht="15" hidden="false" customHeight="false" outlineLevel="0" collapsed="false">
      <c r="A5" s="0" t="s">
        <v>40</v>
      </c>
      <c r="B5" s="0" t="s">
        <v>15</v>
      </c>
      <c r="C5" s="0" t="s">
        <v>16</v>
      </c>
      <c r="D5" s="0" t="s">
        <v>41</v>
      </c>
      <c r="E5" s="0" t="s">
        <v>42</v>
      </c>
      <c r="F5" s="0" t="s">
        <v>19</v>
      </c>
      <c r="G5" s="0" t="s">
        <v>43</v>
      </c>
      <c r="H5" s="0" t="s">
        <v>29</v>
      </c>
      <c r="I5" s="0" t="n">
        <v>40</v>
      </c>
      <c r="J5" s="0" t="s">
        <v>22</v>
      </c>
      <c r="K5" s="0" t="s">
        <v>44</v>
      </c>
      <c r="L5" s="2" t="b">
        <f aca="false">TRUE()</f>
        <v>1</v>
      </c>
      <c r="M5" s="2" t="b">
        <f aca="false">TRUE()</f>
        <v>1</v>
      </c>
      <c r="N5" s="0" t="s">
        <v>24</v>
      </c>
    </row>
    <row r="6" customFormat="false" ht="15" hidden="false" customHeight="false" outlineLevel="0" collapsed="false">
      <c r="A6" s="0" t="s">
        <v>45</v>
      </c>
      <c r="B6" s="0" t="s">
        <v>15</v>
      </c>
      <c r="C6" s="0" t="s">
        <v>16</v>
      </c>
      <c r="D6" s="0" t="s">
        <v>46</v>
      </c>
      <c r="E6" s="0" t="s">
        <v>47</v>
      </c>
      <c r="F6" s="0" t="s">
        <v>19</v>
      </c>
      <c r="G6" s="0" t="s">
        <v>48</v>
      </c>
      <c r="H6" s="0" t="s">
        <v>49</v>
      </c>
      <c r="I6" s="0" t="n">
        <v>10</v>
      </c>
      <c r="J6" s="0" t="s">
        <v>22</v>
      </c>
      <c r="K6" s="0" t="s">
        <v>50</v>
      </c>
      <c r="L6" s="2" t="b">
        <f aca="false">TRUE()</f>
        <v>1</v>
      </c>
      <c r="M6" s="2" t="b">
        <f aca="false">TRUE()</f>
        <v>1</v>
      </c>
      <c r="N6" s="0" t="s">
        <v>24</v>
      </c>
    </row>
    <row r="7" customFormat="false" ht="15" hidden="false" customHeight="false" outlineLevel="0" collapsed="false">
      <c r="A7" s="0" t="s">
        <v>51</v>
      </c>
      <c r="B7" s="0" t="s">
        <v>15</v>
      </c>
      <c r="C7" s="0" t="s">
        <v>16</v>
      </c>
      <c r="D7" s="0" t="s">
        <v>52</v>
      </c>
      <c r="E7" s="0" t="s">
        <v>53</v>
      </c>
      <c r="F7" s="0" t="s">
        <v>19</v>
      </c>
      <c r="G7" s="0" t="s">
        <v>54</v>
      </c>
      <c r="H7" s="0" t="s">
        <v>55</v>
      </c>
      <c r="I7" s="0" t="n">
        <v>50</v>
      </c>
      <c r="J7" s="0" t="s">
        <v>30</v>
      </c>
      <c r="K7" s="0" t="s">
        <v>56</v>
      </c>
      <c r="L7" s="2" t="b">
        <f aca="false">TRUE()</f>
        <v>1</v>
      </c>
      <c r="M7" s="2" t="b">
        <f aca="false">TRUE()</f>
        <v>1</v>
      </c>
      <c r="N7" s="0" t="s">
        <v>32</v>
      </c>
    </row>
    <row r="8" customFormat="false" ht="15" hidden="false" customHeight="false" outlineLevel="0" collapsed="false">
      <c r="A8" s="0" t="s">
        <v>57</v>
      </c>
      <c r="B8" s="0" t="s">
        <v>15</v>
      </c>
      <c r="C8" s="0" t="s">
        <v>16</v>
      </c>
      <c r="D8" s="0" t="s">
        <v>58</v>
      </c>
      <c r="E8" s="0" t="s">
        <v>59</v>
      </c>
      <c r="F8" s="0" t="s">
        <v>19</v>
      </c>
      <c r="G8" s="0" t="s">
        <v>60</v>
      </c>
      <c r="H8" s="0" t="s">
        <v>61</v>
      </c>
      <c r="I8" s="0" t="n">
        <v>7.5</v>
      </c>
      <c r="J8" s="0" t="s">
        <v>22</v>
      </c>
      <c r="K8" s="0" t="s">
        <v>62</v>
      </c>
      <c r="L8" s="2" t="b">
        <f aca="false">TRUE()</f>
        <v>1</v>
      </c>
      <c r="M8" s="2" t="b">
        <f aca="false">TRUE()</f>
        <v>1</v>
      </c>
      <c r="N8" s="0" t="s">
        <v>24</v>
      </c>
    </row>
    <row r="9" customFormat="false" ht="15" hidden="false" customHeight="false" outlineLevel="0" collapsed="false">
      <c r="A9" s="0" t="s">
        <v>63</v>
      </c>
      <c r="B9" s="0" t="s">
        <v>15</v>
      </c>
      <c r="C9" s="0" t="s">
        <v>16</v>
      </c>
      <c r="D9" s="0" t="s">
        <v>64</v>
      </c>
      <c r="E9" s="0" t="s">
        <v>65</v>
      </c>
      <c r="F9" s="0" t="s">
        <v>19</v>
      </c>
      <c r="G9" s="0" t="s">
        <v>66</v>
      </c>
      <c r="H9" s="0" t="s">
        <v>29</v>
      </c>
      <c r="I9" s="0" t="n">
        <v>10</v>
      </c>
      <c r="J9" s="0" t="s">
        <v>22</v>
      </c>
      <c r="K9" s="0" t="s">
        <v>67</v>
      </c>
      <c r="L9" s="2" t="b">
        <f aca="false">TRUE()</f>
        <v>1</v>
      </c>
      <c r="M9" s="2" t="b">
        <f aca="false">TRUE()</f>
        <v>1</v>
      </c>
      <c r="N9" s="0" t="s">
        <v>24</v>
      </c>
    </row>
    <row r="10" customFormat="false" ht="15" hidden="false" customHeight="false" outlineLevel="0" collapsed="false">
      <c r="A10" s="0" t="s">
        <v>68</v>
      </c>
      <c r="B10" s="0" t="s">
        <v>15</v>
      </c>
      <c r="C10" s="0" t="s">
        <v>16</v>
      </c>
      <c r="D10" s="0" t="s">
        <v>69</v>
      </c>
      <c r="E10" s="0" t="s">
        <v>70</v>
      </c>
      <c r="F10" s="0" t="s">
        <v>19</v>
      </c>
      <c r="G10" s="0" t="s">
        <v>71</v>
      </c>
      <c r="H10" s="0" t="s">
        <v>61</v>
      </c>
      <c r="I10" s="0" t="n">
        <v>7.5</v>
      </c>
      <c r="J10" s="0" t="s">
        <v>30</v>
      </c>
      <c r="K10" s="0" t="s">
        <v>72</v>
      </c>
      <c r="L10" s="2" t="b">
        <f aca="false">TRUE()</f>
        <v>1</v>
      </c>
      <c r="M10" s="2" t="b">
        <f aca="false">TRUE()</f>
        <v>1</v>
      </c>
      <c r="N10" s="0" t="s">
        <v>32</v>
      </c>
    </row>
    <row r="11" customFormat="false" ht="15" hidden="false" customHeight="false" outlineLevel="0" collapsed="false">
      <c r="A11" s="0" t="s">
        <v>73</v>
      </c>
      <c r="B11" s="0" t="s">
        <v>15</v>
      </c>
      <c r="C11" s="0" t="s">
        <v>16</v>
      </c>
      <c r="D11" s="0" t="s">
        <v>74</v>
      </c>
      <c r="E11" s="0" t="s">
        <v>75</v>
      </c>
      <c r="F11" s="0" t="s">
        <v>19</v>
      </c>
      <c r="G11" s="0" t="s">
        <v>76</v>
      </c>
      <c r="H11" s="0" t="s">
        <v>29</v>
      </c>
      <c r="I11" s="0" t="n">
        <v>3.99</v>
      </c>
      <c r="J11" s="0" t="s">
        <v>22</v>
      </c>
      <c r="K11" s="0" t="s">
        <v>77</v>
      </c>
      <c r="L11" s="2" t="b">
        <f aca="false">TRUE()</f>
        <v>1</v>
      </c>
      <c r="M11" s="2" t="b">
        <f aca="false">TRUE()</f>
        <v>1</v>
      </c>
      <c r="N11" s="0" t="s">
        <v>24</v>
      </c>
    </row>
    <row r="12" customFormat="false" ht="15" hidden="false" customHeight="false" outlineLevel="0" collapsed="false">
      <c r="A12" s="0" t="s">
        <v>78</v>
      </c>
      <c r="B12" s="0" t="s">
        <v>15</v>
      </c>
      <c r="C12" s="0" t="s">
        <v>16</v>
      </c>
      <c r="D12" s="0" t="s">
        <v>79</v>
      </c>
      <c r="E12" s="0" t="s">
        <v>80</v>
      </c>
      <c r="F12" s="0" t="s">
        <v>19</v>
      </c>
      <c r="G12" s="0" t="s">
        <v>81</v>
      </c>
      <c r="H12" s="0" t="s">
        <v>29</v>
      </c>
      <c r="I12" s="0" t="n">
        <v>40</v>
      </c>
      <c r="J12" s="0" t="s">
        <v>22</v>
      </c>
      <c r="K12" s="0" t="s">
        <v>82</v>
      </c>
      <c r="L12" s="2" t="b">
        <f aca="false">TRUE()</f>
        <v>1</v>
      </c>
      <c r="M12" s="2" t="b">
        <f aca="false">TRUE()</f>
        <v>1</v>
      </c>
      <c r="N12" s="0" t="s">
        <v>24</v>
      </c>
    </row>
    <row r="13" customFormat="false" ht="15" hidden="false" customHeight="false" outlineLevel="0" collapsed="false">
      <c r="A13" s="0" t="s">
        <v>83</v>
      </c>
      <c r="B13" s="0" t="s">
        <v>15</v>
      </c>
      <c r="C13" s="0" t="s">
        <v>16</v>
      </c>
      <c r="D13" s="0" t="s">
        <v>84</v>
      </c>
      <c r="E13" s="0" t="s">
        <v>85</v>
      </c>
      <c r="F13" s="0" t="s">
        <v>19</v>
      </c>
      <c r="G13" s="0" t="s">
        <v>86</v>
      </c>
      <c r="H13" s="0" t="s">
        <v>21</v>
      </c>
      <c r="I13" s="0" t="n">
        <v>15</v>
      </c>
      <c r="J13" s="0" t="s">
        <v>30</v>
      </c>
      <c r="K13" s="0" t="s">
        <v>87</v>
      </c>
      <c r="L13" s="2" t="b">
        <f aca="false">TRUE()</f>
        <v>1</v>
      </c>
      <c r="M13" s="2" t="b">
        <f aca="false">TRUE()</f>
        <v>1</v>
      </c>
      <c r="N13" s="0" t="s">
        <v>32</v>
      </c>
    </row>
    <row r="14" customFormat="false" ht="15" hidden="false" customHeight="false" outlineLevel="0" collapsed="false">
      <c r="A14" s="0" t="s">
        <v>88</v>
      </c>
      <c r="B14" s="0" t="s">
        <v>15</v>
      </c>
      <c r="C14" s="0" t="s">
        <v>16</v>
      </c>
      <c r="D14" s="0" t="s">
        <v>89</v>
      </c>
      <c r="E14" s="0" t="s">
        <v>90</v>
      </c>
      <c r="F14" s="0" t="s">
        <v>19</v>
      </c>
      <c r="G14" s="0" t="s">
        <v>91</v>
      </c>
      <c r="H14" s="0" t="s">
        <v>55</v>
      </c>
      <c r="I14" s="0" t="n">
        <v>100</v>
      </c>
      <c r="J14" s="0" t="s">
        <v>22</v>
      </c>
      <c r="K14" s="0" t="s">
        <v>92</v>
      </c>
      <c r="L14" s="2" t="b">
        <f aca="false">TRUE()</f>
        <v>1</v>
      </c>
      <c r="M14" s="2" t="b">
        <f aca="false">TRUE()</f>
        <v>1</v>
      </c>
      <c r="N14" s="0" t="s">
        <v>24</v>
      </c>
    </row>
    <row r="15" customFormat="false" ht="15" hidden="false" customHeight="false" outlineLevel="0" collapsed="false">
      <c r="A15" s="0" t="s">
        <v>93</v>
      </c>
      <c r="B15" s="0" t="s">
        <v>15</v>
      </c>
      <c r="C15" s="0" t="s">
        <v>16</v>
      </c>
      <c r="D15" s="0" t="s">
        <v>94</v>
      </c>
      <c r="E15" s="0" t="s">
        <v>95</v>
      </c>
      <c r="F15" s="0" t="s">
        <v>19</v>
      </c>
      <c r="G15" s="0" t="s">
        <v>96</v>
      </c>
      <c r="H15" s="0" t="s">
        <v>97</v>
      </c>
      <c r="I15" s="0" t="n">
        <v>5</v>
      </c>
      <c r="J15" s="0" t="s">
        <v>22</v>
      </c>
      <c r="K15" s="0" t="s">
        <v>98</v>
      </c>
      <c r="L15" s="2" t="b">
        <f aca="false">TRUE()</f>
        <v>1</v>
      </c>
      <c r="M15" s="2" t="b">
        <f aca="false">TRUE()</f>
        <v>1</v>
      </c>
      <c r="N15" s="0" t="s">
        <v>24</v>
      </c>
    </row>
    <row r="16" customFormat="false" ht="15" hidden="false" customHeight="false" outlineLevel="0" collapsed="false">
      <c r="A16" s="0" t="s">
        <v>99</v>
      </c>
      <c r="B16" s="0" t="s">
        <v>15</v>
      </c>
      <c r="C16" s="0" t="s">
        <v>16</v>
      </c>
      <c r="D16" s="0" t="s">
        <v>100</v>
      </c>
      <c r="E16" s="0" t="s">
        <v>101</v>
      </c>
      <c r="F16" s="0" t="s">
        <v>19</v>
      </c>
      <c r="G16" s="0" t="s">
        <v>102</v>
      </c>
      <c r="H16" s="0" t="s">
        <v>21</v>
      </c>
      <c r="I16" s="0" t="n">
        <v>50</v>
      </c>
      <c r="J16" s="0" t="s">
        <v>30</v>
      </c>
      <c r="K16" s="0" t="s">
        <v>103</v>
      </c>
      <c r="L16" s="2" t="b">
        <f aca="false">TRUE()</f>
        <v>1</v>
      </c>
      <c r="M16" s="2" t="b">
        <f aca="false">TRUE()</f>
        <v>1</v>
      </c>
      <c r="N16" s="0" t="s">
        <v>32</v>
      </c>
    </row>
    <row r="17" customFormat="false" ht="15" hidden="false" customHeight="false" outlineLevel="0" collapsed="false">
      <c r="A17" s="0" t="s">
        <v>104</v>
      </c>
      <c r="B17" s="0" t="s">
        <v>15</v>
      </c>
      <c r="C17" s="0" t="s">
        <v>16</v>
      </c>
      <c r="D17" s="0" t="s">
        <v>105</v>
      </c>
      <c r="E17" s="0" t="s">
        <v>106</v>
      </c>
      <c r="F17" s="0" t="s">
        <v>19</v>
      </c>
      <c r="G17" s="0" t="s">
        <v>107</v>
      </c>
      <c r="H17" s="0" t="s">
        <v>49</v>
      </c>
      <c r="I17" s="0" t="n">
        <v>50</v>
      </c>
      <c r="J17" s="0" t="s">
        <v>22</v>
      </c>
      <c r="K17" s="0" t="s">
        <v>108</v>
      </c>
      <c r="L17" s="2" t="b">
        <f aca="false">TRUE()</f>
        <v>1</v>
      </c>
      <c r="M17" s="2" t="b">
        <f aca="false">TRUE()</f>
        <v>1</v>
      </c>
      <c r="N17" s="0" t="s">
        <v>24</v>
      </c>
    </row>
    <row r="18" customFormat="false" ht="15" hidden="false" customHeight="false" outlineLevel="0" collapsed="false">
      <c r="A18" s="0" t="s">
        <v>109</v>
      </c>
      <c r="B18" s="0" t="s">
        <v>15</v>
      </c>
      <c r="C18" s="0" t="s">
        <v>16</v>
      </c>
      <c r="D18" s="0" t="s">
        <v>110</v>
      </c>
      <c r="E18" s="0" t="s">
        <v>111</v>
      </c>
      <c r="F18" s="0" t="s">
        <v>19</v>
      </c>
      <c r="G18" s="0" t="s">
        <v>112</v>
      </c>
      <c r="H18" s="0" t="s">
        <v>21</v>
      </c>
      <c r="I18" s="0" t="n">
        <v>25</v>
      </c>
      <c r="J18" s="0" t="s">
        <v>30</v>
      </c>
      <c r="K18" s="0" t="s">
        <v>113</v>
      </c>
      <c r="L18" s="2" t="b">
        <f aca="false">TRUE()</f>
        <v>1</v>
      </c>
      <c r="M18" s="2" t="b">
        <f aca="false">TRUE()</f>
        <v>1</v>
      </c>
      <c r="N18" s="0" t="s">
        <v>32</v>
      </c>
    </row>
    <row r="19" customFormat="false" ht="15" hidden="false" customHeight="false" outlineLevel="0" collapsed="false">
      <c r="A19" s="0" t="s">
        <v>114</v>
      </c>
      <c r="B19" s="0" t="s">
        <v>15</v>
      </c>
      <c r="C19" s="0" t="s">
        <v>16</v>
      </c>
      <c r="D19" s="0" t="s">
        <v>115</v>
      </c>
      <c r="E19" s="0" t="s">
        <v>116</v>
      </c>
      <c r="F19" s="0" t="s">
        <v>19</v>
      </c>
      <c r="G19" s="0" t="s">
        <v>117</v>
      </c>
      <c r="H19" s="0" t="s">
        <v>61</v>
      </c>
      <c r="I19" s="0" t="n">
        <v>20</v>
      </c>
      <c r="J19" s="0" t="s">
        <v>30</v>
      </c>
      <c r="K19" s="0" t="s">
        <v>118</v>
      </c>
      <c r="L19" s="2" t="b">
        <f aca="false">TRUE()</f>
        <v>1</v>
      </c>
      <c r="M19" s="2" t="b">
        <f aca="false">TRUE()</f>
        <v>1</v>
      </c>
      <c r="N19" s="0" t="s">
        <v>32</v>
      </c>
    </row>
    <row r="20" customFormat="false" ht="15" hidden="false" customHeight="false" outlineLevel="0" collapsed="false">
      <c r="A20" s="0" t="s">
        <v>119</v>
      </c>
      <c r="B20" s="0" t="s">
        <v>15</v>
      </c>
      <c r="C20" s="0" t="s">
        <v>16</v>
      </c>
      <c r="D20" s="0" t="s">
        <v>120</v>
      </c>
      <c r="E20" s="0" t="s">
        <v>121</v>
      </c>
      <c r="F20" s="0" t="s">
        <v>19</v>
      </c>
      <c r="G20" s="0" t="s">
        <v>122</v>
      </c>
      <c r="H20" s="0" t="s">
        <v>21</v>
      </c>
      <c r="I20" s="0" t="n">
        <v>3.99</v>
      </c>
      <c r="J20" s="0" t="s">
        <v>37</v>
      </c>
      <c r="K20" s="0" t="s">
        <v>123</v>
      </c>
      <c r="L20" s="2" t="b">
        <f aca="false">TRUE()</f>
        <v>1</v>
      </c>
      <c r="M20" s="2" t="b">
        <f aca="false">TRUE()</f>
        <v>1</v>
      </c>
      <c r="N20" s="0" t="s">
        <v>39</v>
      </c>
    </row>
    <row r="21" customFormat="false" ht="15" hidden="false" customHeight="false" outlineLevel="0" collapsed="false">
      <c r="A21" s="0" t="s">
        <v>124</v>
      </c>
      <c r="B21" s="0" t="s">
        <v>15</v>
      </c>
      <c r="C21" s="0" t="s">
        <v>16</v>
      </c>
      <c r="D21" s="0" t="s">
        <v>125</v>
      </c>
      <c r="E21" s="0" t="s">
        <v>126</v>
      </c>
      <c r="F21" s="0" t="s">
        <v>19</v>
      </c>
      <c r="G21" s="0" t="s">
        <v>127</v>
      </c>
      <c r="H21" s="0" t="s">
        <v>61</v>
      </c>
      <c r="I21" s="0" t="n">
        <v>10</v>
      </c>
      <c r="J21" s="0" t="s">
        <v>37</v>
      </c>
      <c r="K21" s="0" t="s">
        <v>128</v>
      </c>
      <c r="L21" s="2" t="b">
        <f aca="false">TRUE()</f>
        <v>1</v>
      </c>
      <c r="M21" s="2" t="b">
        <f aca="false">TRUE()</f>
        <v>1</v>
      </c>
      <c r="N21" s="0" t="s">
        <v>39</v>
      </c>
    </row>
    <row r="22" customFormat="false" ht="15" hidden="false" customHeight="false" outlineLevel="0" collapsed="false">
      <c r="A22" s="0" t="s">
        <v>129</v>
      </c>
      <c r="B22" s="0" t="s">
        <v>15</v>
      </c>
      <c r="C22" s="0" t="s">
        <v>16</v>
      </c>
      <c r="D22" s="0" t="s">
        <v>130</v>
      </c>
      <c r="E22" s="0" t="s">
        <v>131</v>
      </c>
      <c r="F22" s="0" t="s">
        <v>19</v>
      </c>
      <c r="G22" s="0" t="s">
        <v>132</v>
      </c>
      <c r="H22" s="0" t="s">
        <v>29</v>
      </c>
      <c r="I22" s="0" t="n">
        <v>15</v>
      </c>
      <c r="J22" s="0" t="s">
        <v>30</v>
      </c>
      <c r="K22" s="0" t="s">
        <v>133</v>
      </c>
      <c r="L22" s="2" t="b">
        <f aca="false">TRUE()</f>
        <v>1</v>
      </c>
      <c r="M22" s="2" t="b">
        <f aca="false">TRUE()</f>
        <v>1</v>
      </c>
      <c r="N22" s="0" t="s">
        <v>32</v>
      </c>
    </row>
    <row r="23" customFormat="false" ht="15" hidden="false" customHeight="false" outlineLevel="0" collapsed="false">
      <c r="A23" s="0" t="s">
        <v>134</v>
      </c>
      <c r="B23" s="0" t="s">
        <v>15</v>
      </c>
      <c r="C23" s="0" t="s">
        <v>16</v>
      </c>
      <c r="D23" s="0" t="s">
        <v>135</v>
      </c>
      <c r="E23" s="0" t="s">
        <v>136</v>
      </c>
      <c r="F23" s="0" t="s">
        <v>19</v>
      </c>
      <c r="G23" s="0" t="s">
        <v>137</v>
      </c>
      <c r="H23" s="0" t="s">
        <v>29</v>
      </c>
      <c r="I23" s="0" t="n">
        <v>15</v>
      </c>
      <c r="J23" s="0" t="s">
        <v>30</v>
      </c>
      <c r="K23" s="0" t="s">
        <v>138</v>
      </c>
      <c r="L23" s="2" t="b">
        <f aca="false">TRUE()</f>
        <v>1</v>
      </c>
      <c r="M23" s="2" t="b">
        <f aca="false">TRUE()</f>
        <v>1</v>
      </c>
      <c r="N23" s="0" t="s">
        <v>32</v>
      </c>
    </row>
    <row r="24" customFormat="false" ht="15" hidden="false" customHeight="false" outlineLevel="0" collapsed="false">
      <c r="A24" s="0" t="s">
        <v>139</v>
      </c>
      <c r="B24" s="0" t="s">
        <v>15</v>
      </c>
      <c r="C24" s="0" t="s">
        <v>16</v>
      </c>
      <c r="D24" s="0" t="s">
        <v>140</v>
      </c>
      <c r="E24" s="0" t="s">
        <v>141</v>
      </c>
      <c r="F24" s="0" t="s">
        <v>19</v>
      </c>
      <c r="G24" s="0" t="s">
        <v>142</v>
      </c>
      <c r="H24" s="0" t="s">
        <v>61</v>
      </c>
      <c r="I24" s="0" t="n">
        <v>15</v>
      </c>
      <c r="J24" s="0" t="s">
        <v>22</v>
      </c>
      <c r="K24" s="0" t="s">
        <v>143</v>
      </c>
      <c r="L24" s="2" t="b">
        <f aca="false">TRUE()</f>
        <v>1</v>
      </c>
      <c r="M24" s="2" t="b">
        <f aca="false">TRUE()</f>
        <v>1</v>
      </c>
      <c r="N24" s="0" t="s">
        <v>24</v>
      </c>
    </row>
    <row r="25" customFormat="false" ht="15" hidden="false" customHeight="false" outlineLevel="0" collapsed="false">
      <c r="A25" s="0" t="s">
        <v>144</v>
      </c>
      <c r="B25" s="0" t="s">
        <v>15</v>
      </c>
      <c r="C25" s="0" t="s">
        <v>16</v>
      </c>
      <c r="D25" s="0" t="s">
        <v>145</v>
      </c>
      <c r="E25" s="0" t="s">
        <v>146</v>
      </c>
      <c r="F25" s="0" t="s">
        <v>19</v>
      </c>
      <c r="G25" s="0" t="s">
        <v>147</v>
      </c>
      <c r="H25" s="0" t="s">
        <v>29</v>
      </c>
      <c r="I25" s="0" t="n">
        <v>15</v>
      </c>
      <c r="J25" s="0" t="s">
        <v>22</v>
      </c>
      <c r="K25" s="0" t="s">
        <v>148</v>
      </c>
      <c r="L25" s="2" t="b">
        <f aca="false">TRUE()</f>
        <v>1</v>
      </c>
      <c r="M25" s="2" t="b">
        <f aca="false">TRUE()</f>
        <v>1</v>
      </c>
      <c r="N25" s="0" t="s">
        <v>24</v>
      </c>
    </row>
    <row r="26" customFormat="false" ht="15" hidden="false" customHeight="false" outlineLevel="0" collapsed="false">
      <c r="A26" s="0" t="s">
        <v>149</v>
      </c>
      <c r="B26" s="0" t="s">
        <v>15</v>
      </c>
      <c r="C26" s="0" t="s">
        <v>16</v>
      </c>
      <c r="D26" s="0" t="s">
        <v>150</v>
      </c>
      <c r="E26" s="0" t="s">
        <v>151</v>
      </c>
      <c r="F26" s="0" t="s">
        <v>19</v>
      </c>
      <c r="G26" s="0" t="s">
        <v>152</v>
      </c>
      <c r="H26" s="0" t="s">
        <v>21</v>
      </c>
      <c r="I26" s="0" t="n">
        <v>5</v>
      </c>
      <c r="J26" s="0" t="s">
        <v>22</v>
      </c>
      <c r="K26" s="0" t="s">
        <v>153</v>
      </c>
      <c r="L26" s="2" t="b">
        <f aca="false">TRUE()</f>
        <v>1</v>
      </c>
      <c r="M26" s="2" t="b">
        <f aca="false">TRUE()</f>
        <v>1</v>
      </c>
      <c r="N26" s="0" t="s">
        <v>24</v>
      </c>
    </row>
    <row r="27" customFormat="false" ht="15" hidden="false" customHeight="false" outlineLevel="0" collapsed="false">
      <c r="A27" s="0" t="s">
        <v>154</v>
      </c>
      <c r="B27" s="0" t="s">
        <v>15</v>
      </c>
      <c r="C27" s="0" t="s">
        <v>16</v>
      </c>
      <c r="D27" s="0" t="s">
        <v>155</v>
      </c>
      <c r="E27" s="0" t="s">
        <v>156</v>
      </c>
      <c r="F27" s="0" t="s">
        <v>19</v>
      </c>
      <c r="G27" s="0" t="s">
        <v>157</v>
      </c>
      <c r="H27" s="0" t="s">
        <v>55</v>
      </c>
      <c r="I27" s="0" t="n">
        <v>200</v>
      </c>
      <c r="J27" s="0" t="s">
        <v>22</v>
      </c>
      <c r="K27" s="0" t="s">
        <v>158</v>
      </c>
      <c r="L27" s="2" t="b">
        <f aca="false">TRUE()</f>
        <v>1</v>
      </c>
      <c r="M27" s="2" t="b">
        <f aca="false">TRUE()</f>
        <v>1</v>
      </c>
      <c r="N27" s="0" t="s">
        <v>24</v>
      </c>
    </row>
    <row r="28" customFormat="false" ht="15" hidden="false" customHeight="false" outlineLevel="0" collapsed="false">
      <c r="A28" s="0" t="s">
        <v>159</v>
      </c>
      <c r="B28" s="0" t="s">
        <v>15</v>
      </c>
      <c r="C28" s="0" t="s">
        <v>16</v>
      </c>
      <c r="D28" s="0" t="s">
        <v>160</v>
      </c>
      <c r="E28" s="0" t="s">
        <v>161</v>
      </c>
      <c r="F28" s="0" t="s">
        <v>19</v>
      </c>
      <c r="G28" s="0" t="s">
        <v>162</v>
      </c>
      <c r="H28" s="0" t="s">
        <v>29</v>
      </c>
      <c r="I28" s="0" t="n">
        <v>10</v>
      </c>
      <c r="J28" s="0" t="s">
        <v>22</v>
      </c>
      <c r="K28" s="0" t="s">
        <v>163</v>
      </c>
      <c r="L28" s="2" t="b">
        <f aca="false">TRUE()</f>
        <v>1</v>
      </c>
      <c r="M28" s="2" t="b">
        <f aca="false">TRUE()</f>
        <v>1</v>
      </c>
      <c r="N28" s="0" t="s">
        <v>24</v>
      </c>
    </row>
    <row r="29" customFormat="false" ht="15" hidden="false" customHeight="false" outlineLevel="0" collapsed="false">
      <c r="A29" s="0" t="s">
        <v>164</v>
      </c>
      <c r="B29" s="0" t="s">
        <v>15</v>
      </c>
      <c r="C29" s="0" t="s">
        <v>16</v>
      </c>
      <c r="D29" s="0" t="s">
        <v>165</v>
      </c>
      <c r="E29" s="0" t="s">
        <v>166</v>
      </c>
      <c r="F29" s="0" t="s">
        <v>19</v>
      </c>
      <c r="G29" s="0" t="s">
        <v>167</v>
      </c>
      <c r="H29" s="0" t="s">
        <v>29</v>
      </c>
      <c r="I29" s="0" t="n">
        <v>40</v>
      </c>
      <c r="J29" s="0" t="s">
        <v>22</v>
      </c>
      <c r="K29" s="0" t="s">
        <v>168</v>
      </c>
      <c r="L29" s="2" t="b">
        <f aca="false">TRUE()</f>
        <v>1</v>
      </c>
      <c r="M29" s="2" t="b">
        <f aca="false">TRUE()</f>
        <v>1</v>
      </c>
      <c r="N29" s="0" t="s">
        <v>24</v>
      </c>
    </row>
    <row r="30" customFormat="false" ht="15" hidden="false" customHeight="false" outlineLevel="0" collapsed="false">
      <c r="A30" s="0" t="s">
        <v>169</v>
      </c>
      <c r="B30" s="0" t="s">
        <v>15</v>
      </c>
      <c r="C30" s="0" t="s">
        <v>16</v>
      </c>
      <c r="D30" s="0" t="s">
        <v>170</v>
      </c>
      <c r="E30" s="0" t="s">
        <v>171</v>
      </c>
      <c r="F30" s="0" t="s">
        <v>19</v>
      </c>
      <c r="G30" s="0" t="s">
        <v>172</v>
      </c>
      <c r="H30" s="0" t="s">
        <v>49</v>
      </c>
      <c r="I30" s="0" t="n">
        <v>15</v>
      </c>
      <c r="J30" s="0" t="s">
        <v>22</v>
      </c>
      <c r="K30" s="0" t="s">
        <v>173</v>
      </c>
      <c r="L30" s="2" t="b">
        <f aca="false">TRUE()</f>
        <v>1</v>
      </c>
      <c r="M30" s="2" t="b">
        <f aca="false">TRUE()</f>
        <v>1</v>
      </c>
      <c r="N30" s="0" t="s">
        <v>24</v>
      </c>
    </row>
    <row r="31" customFormat="false" ht="15" hidden="false" customHeight="false" outlineLevel="0" collapsed="false">
      <c r="A31" s="0" t="s">
        <v>174</v>
      </c>
      <c r="B31" s="0" t="s">
        <v>15</v>
      </c>
      <c r="C31" s="0" t="s">
        <v>16</v>
      </c>
      <c r="D31" s="0" t="s">
        <v>175</v>
      </c>
      <c r="E31" s="0" t="s">
        <v>176</v>
      </c>
      <c r="F31" s="0" t="s">
        <v>19</v>
      </c>
      <c r="G31" s="0" t="s">
        <v>177</v>
      </c>
      <c r="H31" s="0" t="s">
        <v>178</v>
      </c>
      <c r="I31" s="0" t="n">
        <v>15</v>
      </c>
      <c r="J31" s="0" t="s">
        <v>22</v>
      </c>
      <c r="K31" s="0" t="s">
        <v>179</v>
      </c>
      <c r="L31" s="2" t="b">
        <f aca="false">TRUE()</f>
        <v>1</v>
      </c>
      <c r="M31" s="2" t="b">
        <f aca="false">TRUE()</f>
        <v>1</v>
      </c>
      <c r="N31" s="0" t="s">
        <v>24</v>
      </c>
    </row>
    <row r="32" customFormat="false" ht="15" hidden="false" customHeight="false" outlineLevel="0" collapsed="false">
      <c r="A32" s="0" t="s">
        <v>180</v>
      </c>
      <c r="B32" s="0" t="s">
        <v>15</v>
      </c>
      <c r="C32" s="0" t="s">
        <v>16</v>
      </c>
      <c r="D32" s="0" t="s">
        <v>181</v>
      </c>
      <c r="E32" s="0" t="s">
        <v>182</v>
      </c>
      <c r="F32" s="0" t="s">
        <v>19</v>
      </c>
      <c r="G32" s="0" t="s">
        <v>183</v>
      </c>
      <c r="H32" s="0" t="s">
        <v>49</v>
      </c>
      <c r="I32" s="0" t="n">
        <v>5.49</v>
      </c>
      <c r="J32" s="0" t="s">
        <v>22</v>
      </c>
      <c r="K32" s="0" t="s">
        <v>184</v>
      </c>
      <c r="L32" s="2" t="b">
        <f aca="false">TRUE()</f>
        <v>1</v>
      </c>
      <c r="M32" s="2" t="b">
        <f aca="false">TRUE()</f>
        <v>1</v>
      </c>
      <c r="N32" s="0" t="s">
        <v>24</v>
      </c>
    </row>
    <row r="33" customFormat="false" ht="15" hidden="false" customHeight="false" outlineLevel="0" collapsed="false">
      <c r="A33" s="0" t="s">
        <v>185</v>
      </c>
      <c r="B33" s="0" t="s">
        <v>15</v>
      </c>
      <c r="C33" s="0" t="s">
        <v>16</v>
      </c>
      <c r="D33" s="0" t="s">
        <v>186</v>
      </c>
      <c r="E33" s="0" t="s">
        <v>187</v>
      </c>
      <c r="F33" s="0" t="s">
        <v>19</v>
      </c>
      <c r="G33" s="0" t="s">
        <v>188</v>
      </c>
      <c r="H33" s="0" t="s">
        <v>21</v>
      </c>
      <c r="I33" s="0" t="n">
        <v>40</v>
      </c>
      <c r="J33" s="0" t="s">
        <v>30</v>
      </c>
      <c r="K33" s="0" t="s">
        <v>189</v>
      </c>
      <c r="L33" s="2" t="b">
        <f aca="false">TRUE()</f>
        <v>1</v>
      </c>
      <c r="M33" s="2" t="b">
        <f aca="false">TRUE()</f>
        <v>1</v>
      </c>
      <c r="N33" s="0" t="s">
        <v>32</v>
      </c>
    </row>
    <row r="34" customFormat="false" ht="15" hidden="false" customHeight="false" outlineLevel="0" collapsed="false">
      <c r="A34" s="0" t="s">
        <v>190</v>
      </c>
      <c r="B34" s="0" t="s">
        <v>15</v>
      </c>
      <c r="C34" s="0" t="s">
        <v>16</v>
      </c>
      <c r="D34" s="0" t="s">
        <v>191</v>
      </c>
      <c r="E34" s="0" t="s">
        <v>192</v>
      </c>
      <c r="F34" s="0" t="s">
        <v>19</v>
      </c>
      <c r="G34" s="0" t="s">
        <v>193</v>
      </c>
      <c r="H34" s="0" t="s">
        <v>29</v>
      </c>
      <c r="I34" s="0" t="n">
        <v>15</v>
      </c>
      <c r="J34" s="0" t="s">
        <v>22</v>
      </c>
      <c r="K34" s="0" t="s">
        <v>194</v>
      </c>
      <c r="L34" s="2" t="b">
        <f aca="false">TRUE()</f>
        <v>1</v>
      </c>
      <c r="M34" s="2" t="b">
        <f aca="false">TRUE()</f>
        <v>1</v>
      </c>
      <c r="N34" s="0" t="s">
        <v>24</v>
      </c>
    </row>
    <row r="35" customFormat="false" ht="15" hidden="false" customHeight="false" outlineLevel="0" collapsed="false">
      <c r="A35" s="0" t="s">
        <v>195</v>
      </c>
      <c r="B35" s="0" t="s">
        <v>15</v>
      </c>
      <c r="C35" s="0" t="s">
        <v>16</v>
      </c>
      <c r="D35" s="0" t="s">
        <v>196</v>
      </c>
      <c r="E35" s="0" t="s">
        <v>197</v>
      </c>
      <c r="F35" s="0" t="s">
        <v>19</v>
      </c>
      <c r="G35" s="0" t="s">
        <v>198</v>
      </c>
      <c r="H35" s="0" t="s">
        <v>97</v>
      </c>
      <c r="I35" s="0" t="n">
        <v>15</v>
      </c>
      <c r="J35" s="0" t="s">
        <v>22</v>
      </c>
      <c r="K35" s="0" t="s">
        <v>199</v>
      </c>
      <c r="L35" s="2" t="b">
        <f aca="false">TRUE()</f>
        <v>1</v>
      </c>
      <c r="M35" s="2" t="b">
        <f aca="false">TRUE()</f>
        <v>1</v>
      </c>
      <c r="N35" s="0" t="s">
        <v>24</v>
      </c>
    </row>
    <row r="36" customFormat="false" ht="15" hidden="false" customHeight="false" outlineLevel="0" collapsed="false">
      <c r="A36" s="0" t="s">
        <v>200</v>
      </c>
      <c r="B36" s="0" t="s">
        <v>15</v>
      </c>
      <c r="C36" s="0" t="s">
        <v>16</v>
      </c>
      <c r="D36" s="0" t="s">
        <v>201</v>
      </c>
      <c r="E36" s="0" t="s">
        <v>202</v>
      </c>
      <c r="F36" s="0" t="s">
        <v>19</v>
      </c>
      <c r="G36" s="0" t="s">
        <v>203</v>
      </c>
      <c r="H36" s="0" t="s">
        <v>55</v>
      </c>
      <c r="I36" s="0" t="n">
        <v>500</v>
      </c>
      <c r="J36" s="0" t="s">
        <v>22</v>
      </c>
      <c r="K36" s="0" t="s">
        <v>204</v>
      </c>
      <c r="L36" s="2" t="b">
        <f aca="false">TRUE()</f>
        <v>1</v>
      </c>
      <c r="M36" s="2" t="b">
        <f aca="false">TRUE()</f>
        <v>1</v>
      </c>
      <c r="N36" s="0" t="s">
        <v>24</v>
      </c>
    </row>
    <row r="37" customFormat="false" ht="15" hidden="false" customHeight="false" outlineLevel="0" collapsed="false">
      <c r="A37" s="0" t="s">
        <v>205</v>
      </c>
      <c r="B37" s="0" t="s">
        <v>15</v>
      </c>
      <c r="C37" s="0" t="s">
        <v>16</v>
      </c>
      <c r="D37" s="0" t="s">
        <v>206</v>
      </c>
      <c r="E37" s="0" t="s">
        <v>207</v>
      </c>
      <c r="F37" s="0" t="s">
        <v>19</v>
      </c>
      <c r="G37" s="0" t="s">
        <v>208</v>
      </c>
      <c r="H37" s="0" t="s">
        <v>49</v>
      </c>
      <c r="I37" s="0" t="n">
        <v>7</v>
      </c>
      <c r="J37" s="0" t="s">
        <v>22</v>
      </c>
      <c r="K37" s="0" t="s">
        <v>209</v>
      </c>
      <c r="L37" s="2" t="b">
        <f aca="false">TRUE()</f>
        <v>1</v>
      </c>
      <c r="M37" s="2" t="b">
        <f aca="false">TRUE()</f>
        <v>1</v>
      </c>
      <c r="N37" s="0" t="s">
        <v>24</v>
      </c>
    </row>
    <row r="38" customFormat="false" ht="15" hidden="false" customHeight="false" outlineLevel="0" collapsed="false">
      <c r="A38" s="0" t="s">
        <v>210</v>
      </c>
      <c r="B38" s="0" t="s">
        <v>15</v>
      </c>
      <c r="C38" s="0" t="s">
        <v>16</v>
      </c>
      <c r="D38" s="0" t="s">
        <v>211</v>
      </c>
      <c r="E38" s="0" t="s">
        <v>212</v>
      </c>
      <c r="F38" s="0" t="s">
        <v>19</v>
      </c>
      <c r="G38" s="0" t="s">
        <v>213</v>
      </c>
      <c r="H38" s="0" t="s">
        <v>29</v>
      </c>
      <c r="I38" s="0" t="n">
        <v>10</v>
      </c>
      <c r="J38" s="0" t="s">
        <v>22</v>
      </c>
      <c r="K38" s="0" t="s">
        <v>214</v>
      </c>
      <c r="L38" s="2" t="b">
        <f aca="false">TRUE()</f>
        <v>1</v>
      </c>
      <c r="M38" s="2" t="b">
        <f aca="false">TRUE()</f>
        <v>1</v>
      </c>
      <c r="N38" s="0" t="s">
        <v>24</v>
      </c>
    </row>
    <row r="39" customFormat="false" ht="15" hidden="false" customHeight="false" outlineLevel="0" collapsed="false">
      <c r="A39" s="0" t="s">
        <v>215</v>
      </c>
      <c r="B39" s="0" t="s">
        <v>15</v>
      </c>
      <c r="C39" s="0" t="s">
        <v>16</v>
      </c>
      <c r="D39" s="0" t="s">
        <v>216</v>
      </c>
      <c r="E39" s="0" t="s">
        <v>217</v>
      </c>
      <c r="F39" s="0" t="s">
        <v>19</v>
      </c>
      <c r="G39" s="0" t="s">
        <v>218</v>
      </c>
      <c r="H39" s="0" t="s">
        <v>49</v>
      </c>
      <c r="I39" s="0" t="n">
        <v>5.49</v>
      </c>
      <c r="J39" s="0" t="s">
        <v>30</v>
      </c>
      <c r="K39" s="0" t="s">
        <v>219</v>
      </c>
      <c r="L39" s="2" t="b">
        <f aca="false">TRUE()</f>
        <v>1</v>
      </c>
      <c r="M39" s="2" t="b">
        <f aca="false">TRUE()</f>
        <v>1</v>
      </c>
      <c r="N39" s="0" t="s">
        <v>32</v>
      </c>
    </row>
    <row r="40" customFormat="false" ht="15" hidden="false" customHeight="false" outlineLevel="0" collapsed="false">
      <c r="A40" s="0" t="s">
        <v>220</v>
      </c>
      <c r="B40" s="0" t="s">
        <v>15</v>
      </c>
      <c r="C40" s="0" t="s">
        <v>16</v>
      </c>
      <c r="D40" s="0" t="s">
        <v>221</v>
      </c>
      <c r="E40" s="0" t="s">
        <v>222</v>
      </c>
      <c r="F40" s="0" t="s">
        <v>19</v>
      </c>
      <c r="G40" s="0" t="s">
        <v>223</v>
      </c>
      <c r="H40" s="0" t="s">
        <v>55</v>
      </c>
      <c r="I40" s="0" t="n">
        <v>50</v>
      </c>
      <c r="J40" s="0" t="s">
        <v>37</v>
      </c>
      <c r="K40" s="0" t="s">
        <v>224</v>
      </c>
      <c r="L40" s="2" t="b">
        <f aca="false">TRUE()</f>
        <v>1</v>
      </c>
      <c r="M40" s="2" t="b">
        <f aca="false">TRUE()</f>
        <v>1</v>
      </c>
      <c r="N40" s="0" t="s">
        <v>39</v>
      </c>
    </row>
    <row r="41" customFormat="false" ht="15" hidden="false" customHeight="false" outlineLevel="0" collapsed="false">
      <c r="A41" s="0" t="s">
        <v>225</v>
      </c>
      <c r="B41" s="0" t="s">
        <v>15</v>
      </c>
      <c r="C41" s="0" t="s">
        <v>16</v>
      </c>
      <c r="D41" s="0" t="s">
        <v>226</v>
      </c>
      <c r="E41" s="0" t="s">
        <v>227</v>
      </c>
      <c r="F41" s="0" t="s">
        <v>19</v>
      </c>
      <c r="G41" s="0" t="s">
        <v>228</v>
      </c>
      <c r="H41" s="0" t="s">
        <v>49</v>
      </c>
      <c r="I41" s="0" t="n">
        <v>50</v>
      </c>
      <c r="J41" s="0" t="s">
        <v>37</v>
      </c>
      <c r="K41" s="0" t="s">
        <v>229</v>
      </c>
      <c r="L41" s="2" t="b">
        <f aca="false">TRUE()</f>
        <v>1</v>
      </c>
      <c r="M41" s="2" t="b">
        <f aca="false">TRUE()</f>
        <v>1</v>
      </c>
      <c r="N41" s="0" t="s">
        <v>39</v>
      </c>
    </row>
    <row r="42" customFormat="false" ht="15" hidden="false" customHeight="false" outlineLevel="0" collapsed="false">
      <c r="A42" s="0" t="s">
        <v>230</v>
      </c>
      <c r="B42" s="0" t="s">
        <v>15</v>
      </c>
      <c r="C42" s="0" t="s">
        <v>16</v>
      </c>
      <c r="D42" s="0" t="s">
        <v>231</v>
      </c>
      <c r="E42" s="0" t="s">
        <v>232</v>
      </c>
      <c r="F42" s="0" t="s">
        <v>19</v>
      </c>
      <c r="G42" s="0" t="s">
        <v>233</v>
      </c>
      <c r="H42" s="0" t="s">
        <v>178</v>
      </c>
      <c r="I42" s="0" t="n">
        <v>10</v>
      </c>
      <c r="J42" s="0" t="s">
        <v>30</v>
      </c>
      <c r="K42" s="0" t="s">
        <v>234</v>
      </c>
      <c r="L42" s="2" t="b">
        <f aca="false">TRUE()</f>
        <v>1</v>
      </c>
      <c r="M42" s="2" t="b">
        <f aca="false">TRUE()</f>
        <v>1</v>
      </c>
      <c r="N42" s="0" t="s">
        <v>32</v>
      </c>
    </row>
    <row r="43" customFormat="false" ht="15" hidden="false" customHeight="false" outlineLevel="0" collapsed="false">
      <c r="A43" s="0" t="s">
        <v>235</v>
      </c>
      <c r="B43" s="0" t="s">
        <v>15</v>
      </c>
      <c r="C43" s="0" t="s">
        <v>16</v>
      </c>
      <c r="D43" s="0" t="s">
        <v>236</v>
      </c>
      <c r="E43" s="0" t="s">
        <v>237</v>
      </c>
      <c r="F43" s="0" t="s">
        <v>19</v>
      </c>
      <c r="G43" s="0" t="s">
        <v>238</v>
      </c>
      <c r="H43" s="0" t="s">
        <v>21</v>
      </c>
      <c r="I43" s="0" t="n">
        <v>20</v>
      </c>
      <c r="J43" s="0" t="s">
        <v>37</v>
      </c>
      <c r="K43" s="0" t="s">
        <v>239</v>
      </c>
      <c r="L43" s="2" t="b">
        <f aca="false">TRUE()</f>
        <v>1</v>
      </c>
      <c r="M43" s="2" t="b">
        <f aca="false">TRUE()</f>
        <v>1</v>
      </c>
      <c r="N43" s="0" t="s">
        <v>39</v>
      </c>
    </row>
    <row r="44" customFormat="false" ht="15" hidden="false" customHeight="false" outlineLevel="0" collapsed="false">
      <c r="A44" s="0" t="s">
        <v>240</v>
      </c>
      <c r="B44" s="0" t="s">
        <v>15</v>
      </c>
      <c r="C44" s="0" t="s">
        <v>16</v>
      </c>
      <c r="D44" s="0" t="s">
        <v>241</v>
      </c>
      <c r="E44" s="0" t="s">
        <v>242</v>
      </c>
      <c r="F44" s="0" t="s">
        <v>19</v>
      </c>
      <c r="G44" s="0" t="s">
        <v>243</v>
      </c>
      <c r="H44" s="0" t="s">
        <v>49</v>
      </c>
      <c r="I44" s="0" t="n">
        <v>5.49</v>
      </c>
      <c r="J44" s="0" t="s">
        <v>22</v>
      </c>
      <c r="K44" s="0" t="s">
        <v>244</v>
      </c>
      <c r="L44" s="2" t="b">
        <f aca="false">TRUE()</f>
        <v>1</v>
      </c>
      <c r="M44" s="2" t="b">
        <f aca="false">TRUE()</f>
        <v>1</v>
      </c>
      <c r="N44" s="0" t="s">
        <v>24</v>
      </c>
    </row>
    <row r="45" customFormat="false" ht="15" hidden="false" customHeight="false" outlineLevel="0" collapsed="false">
      <c r="A45" s="0" t="s">
        <v>245</v>
      </c>
      <c r="B45" s="0" t="s">
        <v>15</v>
      </c>
      <c r="C45" s="0" t="s">
        <v>16</v>
      </c>
      <c r="D45" s="0" t="s">
        <v>246</v>
      </c>
      <c r="E45" s="0" t="s">
        <v>247</v>
      </c>
      <c r="F45" s="0" t="s">
        <v>19</v>
      </c>
      <c r="G45" s="0" t="s">
        <v>248</v>
      </c>
      <c r="H45" s="0" t="s">
        <v>21</v>
      </c>
      <c r="I45" s="0" t="n">
        <v>5</v>
      </c>
      <c r="J45" s="0" t="s">
        <v>22</v>
      </c>
      <c r="K45" s="0" t="s">
        <v>249</v>
      </c>
      <c r="L45" s="2" t="b">
        <f aca="false">TRUE()</f>
        <v>1</v>
      </c>
      <c r="M45" s="2" t="b">
        <f aca="false">TRUE()</f>
        <v>1</v>
      </c>
      <c r="N45" s="0" t="s">
        <v>24</v>
      </c>
    </row>
    <row r="46" customFormat="false" ht="15" hidden="false" customHeight="false" outlineLevel="0" collapsed="false">
      <c r="A46" s="0" t="s">
        <v>250</v>
      </c>
      <c r="B46" s="0" t="s">
        <v>15</v>
      </c>
      <c r="C46" s="0" t="s">
        <v>16</v>
      </c>
      <c r="D46" s="0" t="s">
        <v>251</v>
      </c>
      <c r="E46" s="0" t="s">
        <v>252</v>
      </c>
      <c r="F46" s="0" t="s">
        <v>19</v>
      </c>
      <c r="G46" s="0" t="s">
        <v>253</v>
      </c>
      <c r="H46" s="0" t="s">
        <v>29</v>
      </c>
      <c r="I46" s="0" t="n">
        <v>3.99</v>
      </c>
      <c r="J46" s="0" t="s">
        <v>22</v>
      </c>
      <c r="K46" s="0" t="s">
        <v>254</v>
      </c>
      <c r="L46" s="2" t="b">
        <f aca="false">TRUE()</f>
        <v>1</v>
      </c>
      <c r="M46" s="2" t="b">
        <f aca="false">TRUE()</f>
        <v>1</v>
      </c>
      <c r="N46" s="0" t="s">
        <v>24</v>
      </c>
    </row>
    <row r="47" customFormat="false" ht="15" hidden="false" customHeight="false" outlineLevel="0" collapsed="false">
      <c r="A47" s="0" t="s">
        <v>255</v>
      </c>
      <c r="B47" s="0" t="s">
        <v>15</v>
      </c>
      <c r="C47" s="0" t="s">
        <v>16</v>
      </c>
      <c r="D47" s="0" t="s">
        <v>256</v>
      </c>
      <c r="E47" s="0" t="s">
        <v>257</v>
      </c>
      <c r="F47" s="0" t="s">
        <v>19</v>
      </c>
      <c r="G47" s="0" t="s">
        <v>258</v>
      </c>
      <c r="H47" s="0" t="s">
        <v>97</v>
      </c>
      <c r="I47" s="0" t="n">
        <v>20</v>
      </c>
      <c r="J47" s="0" t="s">
        <v>22</v>
      </c>
      <c r="K47" s="0" t="s">
        <v>259</v>
      </c>
      <c r="L47" s="2" t="b">
        <f aca="false">TRUE()</f>
        <v>1</v>
      </c>
      <c r="M47" s="2" t="b">
        <f aca="false">TRUE()</f>
        <v>1</v>
      </c>
      <c r="N47" s="0" t="s">
        <v>24</v>
      </c>
    </row>
    <row r="48" customFormat="false" ht="15" hidden="false" customHeight="false" outlineLevel="0" collapsed="false">
      <c r="A48" s="0" t="s">
        <v>260</v>
      </c>
      <c r="B48" s="0" t="s">
        <v>15</v>
      </c>
      <c r="C48" s="0" t="s">
        <v>16</v>
      </c>
      <c r="D48" s="0" t="s">
        <v>261</v>
      </c>
      <c r="E48" s="0" t="s">
        <v>262</v>
      </c>
      <c r="F48" s="0" t="s">
        <v>19</v>
      </c>
      <c r="G48" s="0" t="s">
        <v>263</v>
      </c>
      <c r="H48" s="0" t="s">
        <v>61</v>
      </c>
      <c r="I48" s="0" t="n">
        <v>30</v>
      </c>
      <c r="J48" s="0" t="s">
        <v>22</v>
      </c>
      <c r="K48" s="0" t="s">
        <v>264</v>
      </c>
      <c r="L48" s="2" t="b">
        <f aca="false">TRUE()</f>
        <v>1</v>
      </c>
      <c r="M48" s="2" t="b">
        <f aca="false">TRUE()</f>
        <v>1</v>
      </c>
      <c r="N48" s="0" t="s">
        <v>24</v>
      </c>
    </row>
    <row r="49" customFormat="false" ht="15" hidden="false" customHeight="false" outlineLevel="0" collapsed="false">
      <c r="A49" s="0" t="s">
        <v>265</v>
      </c>
      <c r="B49" s="0" t="s">
        <v>15</v>
      </c>
      <c r="C49" s="0" t="s">
        <v>16</v>
      </c>
      <c r="D49" s="0" t="s">
        <v>266</v>
      </c>
      <c r="E49" s="0" t="s">
        <v>267</v>
      </c>
      <c r="F49" s="0" t="s">
        <v>19</v>
      </c>
      <c r="G49" s="0" t="s">
        <v>268</v>
      </c>
      <c r="H49" s="0" t="s">
        <v>21</v>
      </c>
      <c r="I49" s="0" t="n">
        <v>50</v>
      </c>
      <c r="J49" s="0" t="s">
        <v>22</v>
      </c>
      <c r="K49" s="0" t="s">
        <v>269</v>
      </c>
      <c r="L49" s="2" t="b">
        <f aca="false">TRUE()</f>
        <v>1</v>
      </c>
      <c r="M49" s="2" t="b">
        <f aca="false">TRUE()</f>
        <v>1</v>
      </c>
      <c r="N49" s="0" t="s">
        <v>24</v>
      </c>
    </row>
    <row r="50" customFormat="false" ht="15" hidden="false" customHeight="false" outlineLevel="0" collapsed="false">
      <c r="A50" s="0" t="s">
        <v>270</v>
      </c>
      <c r="B50" s="0" t="s">
        <v>15</v>
      </c>
      <c r="C50" s="0" t="s">
        <v>16</v>
      </c>
      <c r="D50" s="0" t="s">
        <v>271</v>
      </c>
      <c r="E50" s="0" t="s">
        <v>272</v>
      </c>
      <c r="F50" s="0" t="s">
        <v>19</v>
      </c>
      <c r="G50" s="0" t="s">
        <v>273</v>
      </c>
      <c r="H50" s="0" t="s">
        <v>55</v>
      </c>
      <c r="I50" s="0" t="n">
        <v>100</v>
      </c>
      <c r="J50" s="0" t="s">
        <v>30</v>
      </c>
      <c r="K50" s="0" t="s">
        <v>274</v>
      </c>
      <c r="L50" s="2" t="b">
        <f aca="false">TRUE()</f>
        <v>1</v>
      </c>
      <c r="M50" s="2" t="b">
        <f aca="false">TRUE()</f>
        <v>1</v>
      </c>
      <c r="N50" s="0" t="s">
        <v>32</v>
      </c>
    </row>
    <row r="51" customFormat="false" ht="15" hidden="false" customHeight="false" outlineLevel="0" collapsed="false">
      <c r="A51" s="0" t="s">
        <v>275</v>
      </c>
      <c r="B51" s="0" t="s">
        <v>15</v>
      </c>
      <c r="C51" s="0" t="s">
        <v>16</v>
      </c>
      <c r="D51" s="0" t="s">
        <v>276</v>
      </c>
      <c r="E51" s="0" t="s">
        <v>277</v>
      </c>
      <c r="F51" s="0" t="s">
        <v>19</v>
      </c>
      <c r="G51" s="0" t="s">
        <v>278</v>
      </c>
      <c r="H51" s="0" t="s">
        <v>97</v>
      </c>
      <c r="I51" s="0" t="n">
        <v>15</v>
      </c>
      <c r="J51" s="0" t="s">
        <v>22</v>
      </c>
      <c r="K51" s="0" t="s">
        <v>279</v>
      </c>
      <c r="L51" s="2" t="b">
        <f aca="false">TRUE()</f>
        <v>1</v>
      </c>
      <c r="M51" s="2" t="b">
        <f aca="false">TRUE()</f>
        <v>1</v>
      </c>
      <c r="N51" s="0" t="s">
        <v>24</v>
      </c>
    </row>
    <row r="52" customFormat="false" ht="15" hidden="false" customHeight="false" outlineLevel="0" collapsed="false">
      <c r="A52" s="0" t="s">
        <v>280</v>
      </c>
      <c r="B52" s="0" t="s">
        <v>15</v>
      </c>
      <c r="C52" s="0" t="s">
        <v>16</v>
      </c>
      <c r="D52" s="0" t="s">
        <v>281</v>
      </c>
      <c r="E52" s="0" t="s">
        <v>282</v>
      </c>
      <c r="F52" s="0" t="s">
        <v>19</v>
      </c>
      <c r="G52" s="0" t="s">
        <v>283</v>
      </c>
      <c r="H52" s="0" t="s">
        <v>29</v>
      </c>
      <c r="I52" s="0" t="n">
        <v>3.99</v>
      </c>
      <c r="J52" s="0" t="s">
        <v>22</v>
      </c>
      <c r="K52" s="0" t="s">
        <v>284</v>
      </c>
      <c r="L52" s="2" t="b">
        <f aca="false">TRUE()</f>
        <v>1</v>
      </c>
      <c r="M52" s="2" t="b">
        <f aca="false">TRUE()</f>
        <v>1</v>
      </c>
      <c r="N52" s="0" t="s">
        <v>24</v>
      </c>
    </row>
    <row r="53" customFormat="false" ht="15" hidden="false" customHeight="false" outlineLevel="0" collapsed="false">
      <c r="A53" s="0" t="s">
        <v>285</v>
      </c>
      <c r="B53" s="0" t="s">
        <v>15</v>
      </c>
      <c r="C53" s="0" t="s">
        <v>16</v>
      </c>
      <c r="D53" s="0" t="s">
        <v>286</v>
      </c>
      <c r="E53" s="0" t="s">
        <v>287</v>
      </c>
      <c r="F53" s="0" t="s">
        <v>19</v>
      </c>
      <c r="G53" s="0" t="s">
        <v>288</v>
      </c>
      <c r="H53" s="0" t="s">
        <v>21</v>
      </c>
      <c r="I53" s="0" t="n">
        <v>15</v>
      </c>
      <c r="J53" s="0" t="s">
        <v>22</v>
      </c>
      <c r="K53" s="0" t="s">
        <v>289</v>
      </c>
      <c r="L53" s="2" t="b">
        <f aca="false">TRUE()</f>
        <v>1</v>
      </c>
      <c r="M53" s="2" t="b">
        <f aca="false">TRUE()</f>
        <v>1</v>
      </c>
      <c r="N53" s="0" t="s">
        <v>24</v>
      </c>
    </row>
    <row r="54" customFormat="false" ht="15" hidden="false" customHeight="false" outlineLevel="0" collapsed="false">
      <c r="A54" s="0" t="s">
        <v>290</v>
      </c>
      <c r="B54" s="0" t="s">
        <v>15</v>
      </c>
      <c r="C54" s="0" t="s">
        <v>16</v>
      </c>
      <c r="D54" s="0" t="s">
        <v>291</v>
      </c>
      <c r="E54" s="0" t="s">
        <v>292</v>
      </c>
      <c r="F54" s="0" t="s">
        <v>19</v>
      </c>
      <c r="G54" s="0" t="s">
        <v>293</v>
      </c>
      <c r="H54" s="0" t="s">
        <v>29</v>
      </c>
      <c r="I54" s="0" t="n">
        <v>40</v>
      </c>
      <c r="J54" s="0" t="s">
        <v>22</v>
      </c>
      <c r="K54" s="0" t="s">
        <v>294</v>
      </c>
      <c r="L54" s="2" t="b">
        <f aca="false">TRUE()</f>
        <v>1</v>
      </c>
      <c r="M54" s="2" t="b">
        <f aca="false">TRUE()</f>
        <v>1</v>
      </c>
      <c r="N54" s="0" t="s">
        <v>24</v>
      </c>
    </row>
    <row r="55" customFormat="false" ht="15" hidden="false" customHeight="false" outlineLevel="0" collapsed="false">
      <c r="A55" s="0" t="s">
        <v>295</v>
      </c>
      <c r="B55" s="0" t="s">
        <v>15</v>
      </c>
      <c r="C55" s="0" t="s">
        <v>16</v>
      </c>
      <c r="D55" s="0" t="s">
        <v>296</v>
      </c>
      <c r="E55" s="0" t="s">
        <v>297</v>
      </c>
      <c r="F55" s="0" t="s">
        <v>19</v>
      </c>
      <c r="G55" s="0" t="s">
        <v>298</v>
      </c>
      <c r="H55" s="0" t="s">
        <v>29</v>
      </c>
      <c r="I55" s="0" t="n">
        <v>3.99</v>
      </c>
      <c r="J55" s="0" t="s">
        <v>22</v>
      </c>
      <c r="K55" s="0" t="s">
        <v>299</v>
      </c>
      <c r="L55" s="2" t="b">
        <f aca="false">TRUE()</f>
        <v>1</v>
      </c>
      <c r="M55" s="2" t="b">
        <f aca="false">TRUE()</f>
        <v>1</v>
      </c>
      <c r="N55" s="0" t="s">
        <v>24</v>
      </c>
    </row>
    <row r="56" customFormat="false" ht="15" hidden="false" customHeight="false" outlineLevel="0" collapsed="false">
      <c r="A56" s="0" t="s">
        <v>300</v>
      </c>
      <c r="B56" s="0" t="s">
        <v>15</v>
      </c>
      <c r="C56" s="0" t="s">
        <v>16</v>
      </c>
      <c r="D56" s="0" t="s">
        <v>301</v>
      </c>
      <c r="E56" s="0" t="s">
        <v>302</v>
      </c>
      <c r="F56" s="0" t="s">
        <v>19</v>
      </c>
      <c r="G56" s="0" t="s">
        <v>303</v>
      </c>
      <c r="H56" s="0" t="s">
        <v>21</v>
      </c>
      <c r="I56" s="0" t="n">
        <v>10</v>
      </c>
      <c r="J56" s="0" t="s">
        <v>30</v>
      </c>
      <c r="K56" s="0" t="s">
        <v>304</v>
      </c>
      <c r="L56" s="2" t="b">
        <f aca="false">TRUE()</f>
        <v>1</v>
      </c>
      <c r="M56" s="2" t="b">
        <f aca="false">TRUE()</f>
        <v>1</v>
      </c>
      <c r="N56" s="0" t="s">
        <v>32</v>
      </c>
    </row>
    <row r="57" customFormat="false" ht="15" hidden="false" customHeight="false" outlineLevel="0" collapsed="false">
      <c r="A57" s="0" t="s">
        <v>305</v>
      </c>
      <c r="B57" s="0" t="s">
        <v>15</v>
      </c>
      <c r="C57" s="0" t="s">
        <v>16</v>
      </c>
      <c r="D57" s="0" t="s">
        <v>306</v>
      </c>
      <c r="E57" s="0" t="s">
        <v>307</v>
      </c>
      <c r="F57" s="0" t="s">
        <v>19</v>
      </c>
      <c r="G57" s="0" t="s">
        <v>308</v>
      </c>
      <c r="H57" s="0" t="s">
        <v>55</v>
      </c>
      <c r="I57" s="0" t="n">
        <v>500</v>
      </c>
      <c r="J57" s="0" t="s">
        <v>22</v>
      </c>
      <c r="K57" s="0" t="s">
        <v>309</v>
      </c>
      <c r="L57" s="2" t="b">
        <f aca="false">TRUE()</f>
        <v>1</v>
      </c>
      <c r="M57" s="2" t="b">
        <f aca="false">TRUE()</f>
        <v>1</v>
      </c>
      <c r="N57" s="0" t="s">
        <v>24</v>
      </c>
    </row>
    <row r="58" customFormat="false" ht="15" hidden="false" customHeight="false" outlineLevel="0" collapsed="false">
      <c r="A58" s="0" t="s">
        <v>310</v>
      </c>
      <c r="B58" s="0" t="s">
        <v>15</v>
      </c>
      <c r="C58" s="0" t="s">
        <v>16</v>
      </c>
      <c r="D58" s="0" t="s">
        <v>311</v>
      </c>
      <c r="E58" s="0" t="s">
        <v>312</v>
      </c>
      <c r="F58" s="0" t="s">
        <v>19</v>
      </c>
      <c r="G58" s="0" t="s">
        <v>313</v>
      </c>
      <c r="H58" s="0" t="s">
        <v>55</v>
      </c>
      <c r="I58" s="0" t="n">
        <v>500</v>
      </c>
      <c r="J58" s="0" t="s">
        <v>22</v>
      </c>
      <c r="K58" s="0" t="s">
        <v>314</v>
      </c>
      <c r="L58" s="2" t="b">
        <f aca="false">TRUE()</f>
        <v>1</v>
      </c>
      <c r="M58" s="2" t="b">
        <f aca="false">TRUE()</f>
        <v>1</v>
      </c>
      <c r="N58" s="0" t="s">
        <v>24</v>
      </c>
    </row>
    <row r="59" customFormat="false" ht="15" hidden="false" customHeight="false" outlineLevel="0" collapsed="false">
      <c r="A59" s="0" t="s">
        <v>315</v>
      </c>
      <c r="B59" s="0" t="s">
        <v>15</v>
      </c>
      <c r="C59" s="0" t="s">
        <v>16</v>
      </c>
      <c r="D59" s="0" t="s">
        <v>316</v>
      </c>
      <c r="E59" s="0" t="s">
        <v>317</v>
      </c>
      <c r="F59" s="0" t="s">
        <v>19</v>
      </c>
      <c r="G59" s="0" t="s">
        <v>318</v>
      </c>
      <c r="H59" s="0" t="s">
        <v>21</v>
      </c>
      <c r="I59" s="0" t="n">
        <v>15</v>
      </c>
      <c r="J59" s="0" t="s">
        <v>22</v>
      </c>
      <c r="K59" s="0" t="s">
        <v>319</v>
      </c>
      <c r="L59" s="2" t="b">
        <f aca="false">TRUE()</f>
        <v>1</v>
      </c>
      <c r="M59" s="2" t="b">
        <f aca="false">TRUE()</f>
        <v>1</v>
      </c>
      <c r="N59" s="0" t="s">
        <v>24</v>
      </c>
    </row>
    <row r="60" customFormat="false" ht="15" hidden="false" customHeight="false" outlineLevel="0" collapsed="false">
      <c r="A60" s="0" t="s">
        <v>320</v>
      </c>
      <c r="B60" s="0" t="s">
        <v>15</v>
      </c>
      <c r="C60" s="0" t="s">
        <v>16</v>
      </c>
      <c r="D60" s="0" t="s">
        <v>321</v>
      </c>
      <c r="E60" s="0" t="s">
        <v>322</v>
      </c>
      <c r="F60" s="0" t="s">
        <v>19</v>
      </c>
      <c r="G60" s="0" t="s">
        <v>323</v>
      </c>
      <c r="H60" s="0" t="s">
        <v>21</v>
      </c>
      <c r="I60" s="0" t="n">
        <v>3.99</v>
      </c>
      <c r="J60" s="0" t="s">
        <v>30</v>
      </c>
      <c r="K60" s="0" t="s">
        <v>324</v>
      </c>
      <c r="L60" s="2" t="b">
        <f aca="false">TRUE()</f>
        <v>1</v>
      </c>
      <c r="M60" s="2" t="b">
        <f aca="false">TRUE()</f>
        <v>1</v>
      </c>
      <c r="N60" s="0" t="s">
        <v>32</v>
      </c>
    </row>
    <row r="61" customFormat="false" ht="15" hidden="false" customHeight="false" outlineLevel="0" collapsed="false">
      <c r="A61" s="0" t="s">
        <v>325</v>
      </c>
      <c r="B61" s="0" t="s">
        <v>15</v>
      </c>
      <c r="C61" s="0" t="s">
        <v>16</v>
      </c>
      <c r="D61" s="0" t="s">
        <v>326</v>
      </c>
      <c r="E61" s="0" t="s">
        <v>327</v>
      </c>
      <c r="F61" s="0" t="s">
        <v>19</v>
      </c>
      <c r="G61" s="0" t="s">
        <v>328</v>
      </c>
      <c r="H61" s="0" t="s">
        <v>29</v>
      </c>
      <c r="I61" s="0" t="n">
        <v>15</v>
      </c>
      <c r="J61" s="0" t="s">
        <v>22</v>
      </c>
      <c r="K61" s="0" t="s">
        <v>329</v>
      </c>
      <c r="L61" s="2" t="b">
        <f aca="false">TRUE()</f>
        <v>1</v>
      </c>
      <c r="M61" s="2" t="b">
        <f aca="false">TRUE()</f>
        <v>1</v>
      </c>
      <c r="N61" s="0" t="s">
        <v>24</v>
      </c>
    </row>
    <row r="62" customFormat="false" ht="15" hidden="false" customHeight="false" outlineLevel="0" collapsed="false">
      <c r="A62" s="0" t="s">
        <v>330</v>
      </c>
      <c r="B62" s="0" t="s">
        <v>15</v>
      </c>
      <c r="C62" s="0" t="s">
        <v>16</v>
      </c>
      <c r="D62" s="0" t="s">
        <v>331</v>
      </c>
      <c r="E62" s="0" t="s">
        <v>332</v>
      </c>
      <c r="F62" s="0" t="s">
        <v>19</v>
      </c>
      <c r="G62" s="0" t="s">
        <v>333</v>
      </c>
      <c r="H62" s="0" t="s">
        <v>49</v>
      </c>
      <c r="I62" s="0" t="n">
        <v>15</v>
      </c>
      <c r="J62" s="0" t="s">
        <v>22</v>
      </c>
      <c r="K62" s="0" t="s">
        <v>334</v>
      </c>
      <c r="L62" s="2" t="b">
        <f aca="false">TRUE()</f>
        <v>1</v>
      </c>
      <c r="M62" s="2" t="b">
        <f aca="false">TRUE()</f>
        <v>1</v>
      </c>
      <c r="N62" s="0" t="s">
        <v>24</v>
      </c>
    </row>
    <row r="63" customFormat="false" ht="15" hidden="false" customHeight="false" outlineLevel="0" collapsed="false">
      <c r="A63" s="0" t="s">
        <v>335</v>
      </c>
      <c r="B63" s="0" t="s">
        <v>15</v>
      </c>
      <c r="C63" s="0" t="s">
        <v>16</v>
      </c>
      <c r="D63" s="0" t="s">
        <v>336</v>
      </c>
      <c r="E63" s="0" t="s">
        <v>337</v>
      </c>
      <c r="F63" s="0" t="s">
        <v>19</v>
      </c>
      <c r="G63" s="0" t="s">
        <v>338</v>
      </c>
      <c r="H63" s="0" t="s">
        <v>21</v>
      </c>
      <c r="I63" s="0" t="n">
        <v>20</v>
      </c>
      <c r="J63" s="0" t="s">
        <v>22</v>
      </c>
      <c r="K63" s="0" t="s">
        <v>339</v>
      </c>
      <c r="L63" s="2" t="b">
        <f aca="false">TRUE()</f>
        <v>1</v>
      </c>
      <c r="M63" s="2" t="b">
        <f aca="false">TRUE()</f>
        <v>1</v>
      </c>
      <c r="N63" s="0" t="s">
        <v>24</v>
      </c>
    </row>
    <row r="64" customFormat="false" ht="15" hidden="false" customHeight="false" outlineLevel="0" collapsed="false">
      <c r="A64" s="0" t="s">
        <v>340</v>
      </c>
      <c r="B64" s="0" t="s">
        <v>15</v>
      </c>
      <c r="C64" s="0" t="s">
        <v>16</v>
      </c>
      <c r="D64" s="0" t="s">
        <v>341</v>
      </c>
      <c r="E64" s="0" t="s">
        <v>342</v>
      </c>
      <c r="F64" s="0" t="s">
        <v>19</v>
      </c>
      <c r="G64" s="0" t="s">
        <v>343</v>
      </c>
      <c r="H64" s="0" t="s">
        <v>21</v>
      </c>
      <c r="I64" s="0" t="n">
        <v>20</v>
      </c>
      <c r="J64" s="0" t="s">
        <v>22</v>
      </c>
      <c r="K64" s="0" t="s">
        <v>344</v>
      </c>
      <c r="L64" s="2" t="b">
        <f aca="false">TRUE()</f>
        <v>1</v>
      </c>
      <c r="M64" s="2" t="b">
        <f aca="false">TRUE()</f>
        <v>1</v>
      </c>
      <c r="N64" s="0" t="s">
        <v>24</v>
      </c>
    </row>
    <row r="65" customFormat="false" ht="15" hidden="false" customHeight="false" outlineLevel="0" collapsed="false">
      <c r="A65" s="0" t="s">
        <v>345</v>
      </c>
      <c r="B65" s="0" t="s">
        <v>15</v>
      </c>
      <c r="C65" s="0" t="s">
        <v>16</v>
      </c>
      <c r="D65" s="0" t="s">
        <v>346</v>
      </c>
      <c r="E65" s="0" t="s">
        <v>347</v>
      </c>
      <c r="F65" s="0" t="s">
        <v>19</v>
      </c>
      <c r="G65" s="0" t="s">
        <v>348</v>
      </c>
      <c r="H65" s="0" t="s">
        <v>55</v>
      </c>
      <c r="I65" s="0" t="n">
        <v>100</v>
      </c>
      <c r="J65" s="0" t="s">
        <v>22</v>
      </c>
      <c r="K65" s="0" t="s">
        <v>349</v>
      </c>
      <c r="L65" s="2" t="b">
        <f aca="false">TRUE()</f>
        <v>1</v>
      </c>
      <c r="M65" s="2" t="b">
        <f aca="false">TRUE()</f>
        <v>1</v>
      </c>
      <c r="N65" s="0" t="s">
        <v>24</v>
      </c>
    </row>
    <row r="66" customFormat="false" ht="15" hidden="false" customHeight="false" outlineLevel="0" collapsed="false">
      <c r="A66" s="0" t="s">
        <v>350</v>
      </c>
      <c r="B66" s="0" t="s">
        <v>15</v>
      </c>
      <c r="C66" s="0" t="s">
        <v>16</v>
      </c>
      <c r="D66" s="0" t="s">
        <v>351</v>
      </c>
      <c r="E66" s="0" t="s">
        <v>352</v>
      </c>
      <c r="F66" s="0" t="s">
        <v>19</v>
      </c>
      <c r="G66" s="0" t="s">
        <v>353</v>
      </c>
      <c r="H66" s="0" t="s">
        <v>21</v>
      </c>
      <c r="I66" s="0" t="n">
        <v>25</v>
      </c>
      <c r="J66" s="0" t="s">
        <v>30</v>
      </c>
      <c r="K66" s="0" t="s">
        <v>354</v>
      </c>
      <c r="L66" s="2" t="b">
        <f aca="false">TRUE()</f>
        <v>1</v>
      </c>
      <c r="M66" s="2" t="b">
        <f aca="false">TRUE()</f>
        <v>1</v>
      </c>
      <c r="N66" s="0" t="s">
        <v>32</v>
      </c>
    </row>
    <row r="67" customFormat="false" ht="15" hidden="false" customHeight="false" outlineLevel="0" collapsed="false">
      <c r="A67" s="0" t="s">
        <v>355</v>
      </c>
      <c r="B67" s="0" t="s">
        <v>15</v>
      </c>
      <c r="C67" s="0" t="s">
        <v>16</v>
      </c>
      <c r="D67" s="0" t="s">
        <v>356</v>
      </c>
      <c r="E67" s="0" t="s">
        <v>357</v>
      </c>
      <c r="F67" s="0" t="s">
        <v>19</v>
      </c>
      <c r="G67" s="0" t="s">
        <v>358</v>
      </c>
      <c r="H67" s="0" t="s">
        <v>55</v>
      </c>
      <c r="I67" s="0" t="n">
        <v>150</v>
      </c>
      <c r="J67" s="0" t="s">
        <v>30</v>
      </c>
      <c r="K67" s="0" t="s">
        <v>359</v>
      </c>
      <c r="L67" s="2" t="b">
        <f aca="false">TRUE()</f>
        <v>1</v>
      </c>
      <c r="M67" s="2" t="b">
        <f aca="false">TRUE()</f>
        <v>1</v>
      </c>
      <c r="N67" s="0" t="s">
        <v>32</v>
      </c>
    </row>
    <row r="68" customFormat="false" ht="15" hidden="false" customHeight="false" outlineLevel="0" collapsed="false">
      <c r="A68" s="0" t="s">
        <v>360</v>
      </c>
      <c r="B68" s="0" t="s">
        <v>15</v>
      </c>
      <c r="C68" s="0" t="s">
        <v>16</v>
      </c>
      <c r="D68" s="0" t="s">
        <v>361</v>
      </c>
      <c r="E68" s="0" t="s">
        <v>362</v>
      </c>
      <c r="F68" s="0" t="s">
        <v>19</v>
      </c>
      <c r="G68" s="0" t="s">
        <v>363</v>
      </c>
      <c r="H68" s="0" t="s">
        <v>61</v>
      </c>
      <c r="I68" s="0" t="n">
        <v>30</v>
      </c>
      <c r="J68" s="0" t="s">
        <v>22</v>
      </c>
      <c r="K68" s="0" t="s">
        <v>364</v>
      </c>
      <c r="L68" s="2" t="b">
        <f aca="false">TRUE()</f>
        <v>1</v>
      </c>
      <c r="M68" s="2" t="b">
        <f aca="false">TRUE()</f>
        <v>1</v>
      </c>
      <c r="N68" s="0" t="s">
        <v>24</v>
      </c>
    </row>
    <row r="69" customFormat="false" ht="15" hidden="false" customHeight="false" outlineLevel="0" collapsed="false">
      <c r="A69" s="0" t="s">
        <v>365</v>
      </c>
      <c r="B69" s="0" t="s">
        <v>15</v>
      </c>
      <c r="C69" s="0" t="s">
        <v>16</v>
      </c>
      <c r="D69" s="0" t="s">
        <v>366</v>
      </c>
      <c r="E69" s="0" t="s">
        <v>367</v>
      </c>
      <c r="F69" s="0" t="s">
        <v>19</v>
      </c>
      <c r="G69" s="0" t="s">
        <v>368</v>
      </c>
      <c r="H69" s="0" t="s">
        <v>178</v>
      </c>
      <c r="I69" s="0" t="n">
        <v>20</v>
      </c>
      <c r="J69" s="0" t="s">
        <v>37</v>
      </c>
      <c r="K69" s="0" t="s">
        <v>369</v>
      </c>
      <c r="L69" s="2" t="b">
        <f aca="false">TRUE()</f>
        <v>1</v>
      </c>
      <c r="M69" s="2" t="b">
        <f aca="false">TRUE()</f>
        <v>1</v>
      </c>
      <c r="N69" s="0" t="s">
        <v>39</v>
      </c>
    </row>
    <row r="70" customFormat="false" ht="15" hidden="false" customHeight="false" outlineLevel="0" collapsed="false">
      <c r="A70" s="0" t="s">
        <v>370</v>
      </c>
      <c r="B70" s="0" t="s">
        <v>15</v>
      </c>
      <c r="C70" s="0" t="s">
        <v>16</v>
      </c>
      <c r="D70" s="0" t="s">
        <v>371</v>
      </c>
      <c r="E70" s="0" t="s">
        <v>372</v>
      </c>
      <c r="F70" s="0" t="s">
        <v>19</v>
      </c>
      <c r="G70" s="0" t="s">
        <v>373</v>
      </c>
      <c r="H70" s="0" t="s">
        <v>49</v>
      </c>
      <c r="I70" s="0" t="n">
        <v>5.49</v>
      </c>
      <c r="J70" s="0" t="s">
        <v>37</v>
      </c>
      <c r="K70" s="0" t="s">
        <v>374</v>
      </c>
      <c r="L70" s="2" t="b">
        <f aca="false">TRUE()</f>
        <v>1</v>
      </c>
      <c r="M70" s="2" t="b">
        <f aca="false">TRUE()</f>
        <v>1</v>
      </c>
      <c r="N70" s="0" t="s">
        <v>39</v>
      </c>
    </row>
    <row r="71" customFormat="false" ht="15" hidden="false" customHeight="false" outlineLevel="0" collapsed="false">
      <c r="A71" s="0" t="s">
        <v>375</v>
      </c>
      <c r="B71" s="0" t="s">
        <v>15</v>
      </c>
      <c r="C71" s="0" t="s">
        <v>16</v>
      </c>
      <c r="D71" s="0" t="s">
        <v>376</v>
      </c>
      <c r="E71" s="0" t="s">
        <v>377</v>
      </c>
      <c r="F71" s="0" t="s">
        <v>19</v>
      </c>
      <c r="G71" s="0" t="s">
        <v>378</v>
      </c>
      <c r="H71" s="0" t="s">
        <v>49</v>
      </c>
      <c r="I71" s="0" t="n">
        <v>5.49</v>
      </c>
      <c r="J71" s="0" t="s">
        <v>22</v>
      </c>
      <c r="K71" s="0" t="s">
        <v>379</v>
      </c>
      <c r="L71" s="2" t="b">
        <f aca="false">TRUE()</f>
        <v>1</v>
      </c>
      <c r="M71" s="2" t="b">
        <f aca="false">TRUE()</f>
        <v>1</v>
      </c>
      <c r="N71" s="0" t="s">
        <v>24</v>
      </c>
    </row>
    <row r="72" customFormat="false" ht="15" hidden="false" customHeight="false" outlineLevel="0" collapsed="false">
      <c r="A72" s="0" t="s">
        <v>380</v>
      </c>
      <c r="B72" s="0" t="s">
        <v>15</v>
      </c>
      <c r="C72" s="0" t="s">
        <v>16</v>
      </c>
      <c r="D72" s="0" t="s">
        <v>381</v>
      </c>
      <c r="E72" s="0" t="s">
        <v>382</v>
      </c>
      <c r="F72" s="0" t="s">
        <v>19</v>
      </c>
      <c r="G72" s="0" t="s">
        <v>383</v>
      </c>
      <c r="H72" s="0" t="s">
        <v>61</v>
      </c>
      <c r="I72" s="0" t="n">
        <v>10</v>
      </c>
      <c r="J72" s="0" t="s">
        <v>22</v>
      </c>
      <c r="K72" s="0" t="s">
        <v>384</v>
      </c>
      <c r="L72" s="2" t="b">
        <f aca="false">TRUE()</f>
        <v>1</v>
      </c>
      <c r="M72" s="2" t="b">
        <f aca="false">TRUE()</f>
        <v>1</v>
      </c>
      <c r="N72" s="0" t="s">
        <v>24</v>
      </c>
    </row>
    <row r="73" customFormat="false" ht="15" hidden="false" customHeight="false" outlineLevel="0" collapsed="false">
      <c r="A73" s="0" t="s">
        <v>385</v>
      </c>
      <c r="B73" s="0" t="s">
        <v>15</v>
      </c>
      <c r="C73" s="0" t="s">
        <v>16</v>
      </c>
      <c r="D73" s="0" t="s">
        <v>386</v>
      </c>
      <c r="E73" s="0" t="s">
        <v>387</v>
      </c>
      <c r="F73" s="0" t="s">
        <v>19</v>
      </c>
      <c r="G73" s="0" t="s">
        <v>388</v>
      </c>
      <c r="H73" s="0" t="s">
        <v>49</v>
      </c>
      <c r="I73" s="0" t="n">
        <v>5.49</v>
      </c>
      <c r="J73" s="0" t="s">
        <v>22</v>
      </c>
      <c r="K73" s="0" t="s">
        <v>389</v>
      </c>
      <c r="L73" s="2" t="b">
        <f aca="false">TRUE()</f>
        <v>1</v>
      </c>
      <c r="M73" s="2" t="b">
        <f aca="false">TRUE()</f>
        <v>1</v>
      </c>
      <c r="N73" s="0" t="s">
        <v>24</v>
      </c>
    </row>
    <row r="74" customFormat="false" ht="15" hidden="false" customHeight="false" outlineLevel="0" collapsed="false">
      <c r="A74" s="0" t="s">
        <v>390</v>
      </c>
      <c r="B74" s="0" t="s">
        <v>15</v>
      </c>
      <c r="C74" s="0" t="s">
        <v>16</v>
      </c>
      <c r="D74" s="0" t="s">
        <v>391</v>
      </c>
      <c r="E74" s="0" t="s">
        <v>392</v>
      </c>
      <c r="F74" s="0" t="s">
        <v>19</v>
      </c>
      <c r="G74" s="0" t="s">
        <v>393</v>
      </c>
      <c r="H74" s="0" t="s">
        <v>29</v>
      </c>
      <c r="I74" s="0" t="n">
        <v>10</v>
      </c>
      <c r="J74" s="0" t="s">
        <v>22</v>
      </c>
      <c r="K74" s="0" t="s">
        <v>394</v>
      </c>
      <c r="L74" s="2" t="b">
        <f aca="false">TRUE()</f>
        <v>1</v>
      </c>
      <c r="M74" s="2" t="b">
        <f aca="false">TRUE()</f>
        <v>1</v>
      </c>
      <c r="N74" s="0" t="s">
        <v>24</v>
      </c>
    </row>
    <row r="75" customFormat="false" ht="15" hidden="false" customHeight="false" outlineLevel="0" collapsed="false">
      <c r="A75" s="0" t="s">
        <v>395</v>
      </c>
      <c r="B75" s="0" t="s">
        <v>15</v>
      </c>
      <c r="C75" s="0" t="s">
        <v>16</v>
      </c>
      <c r="D75" s="0" t="s">
        <v>396</v>
      </c>
      <c r="E75" s="0" t="s">
        <v>397</v>
      </c>
      <c r="F75" s="0" t="s">
        <v>19</v>
      </c>
      <c r="G75" s="0" t="s">
        <v>398</v>
      </c>
      <c r="H75" s="0" t="s">
        <v>21</v>
      </c>
      <c r="I75" s="0" t="n">
        <v>50</v>
      </c>
      <c r="J75" s="0" t="s">
        <v>22</v>
      </c>
      <c r="K75" s="0" t="s">
        <v>399</v>
      </c>
      <c r="L75" s="2" t="b">
        <f aca="false">TRUE()</f>
        <v>1</v>
      </c>
      <c r="M75" s="2" t="b">
        <f aca="false">TRUE()</f>
        <v>1</v>
      </c>
      <c r="N75" s="0" t="s">
        <v>24</v>
      </c>
    </row>
    <row r="76" customFormat="false" ht="15" hidden="false" customHeight="false" outlineLevel="0" collapsed="false">
      <c r="A76" s="0" t="s">
        <v>400</v>
      </c>
      <c r="B76" s="0" t="s">
        <v>15</v>
      </c>
      <c r="C76" s="0" t="s">
        <v>16</v>
      </c>
      <c r="D76" s="0" t="s">
        <v>401</v>
      </c>
      <c r="E76" s="0" t="s">
        <v>402</v>
      </c>
      <c r="F76" s="0" t="s">
        <v>19</v>
      </c>
      <c r="G76" s="0" t="s">
        <v>403</v>
      </c>
      <c r="H76" s="0" t="s">
        <v>49</v>
      </c>
      <c r="I76" s="0" t="n">
        <v>15</v>
      </c>
      <c r="J76" s="0" t="s">
        <v>30</v>
      </c>
      <c r="K76" s="0" t="s">
        <v>404</v>
      </c>
      <c r="L76" s="2" t="b">
        <f aca="false">TRUE()</f>
        <v>1</v>
      </c>
      <c r="M76" s="2" t="b">
        <f aca="false">TRUE()</f>
        <v>1</v>
      </c>
      <c r="N76" s="0" t="s">
        <v>32</v>
      </c>
    </row>
    <row r="77" customFormat="false" ht="15" hidden="false" customHeight="false" outlineLevel="0" collapsed="false">
      <c r="A77" s="0" t="s">
        <v>405</v>
      </c>
      <c r="B77" s="0" t="s">
        <v>15</v>
      </c>
      <c r="C77" s="0" t="s">
        <v>16</v>
      </c>
      <c r="D77" s="0" t="s">
        <v>406</v>
      </c>
      <c r="E77" s="0" t="s">
        <v>407</v>
      </c>
      <c r="F77" s="0" t="s">
        <v>19</v>
      </c>
      <c r="G77" s="0" t="s">
        <v>408</v>
      </c>
      <c r="H77" s="0" t="s">
        <v>49</v>
      </c>
      <c r="I77" s="0" t="n">
        <v>10</v>
      </c>
      <c r="J77" s="0" t="s">
        <v>22</v>
      </c>
      <c r="K77" s="0" t="s">
        <v>409</v>
      </c>
      <c r="L77" s="2" t="b">
        <f aca="false">TRUE()</f>
        <v>1</v>
      </c>
      <c r="M77" s="2" t="b">
        <f aca="false">TRUE()</f>
        <v>1</v>
      </c>
      <c r="N77" s="0" t="s">
        <v>24</v>
      </c>
    </row>
    <row r="78" customFormat="false" ht="15" hidden="false" customHeight="false" outlineLevel="0" collapsed="false">
      <c r="A78" s="0" t="s">
        <v>410</v>
      </c>
      <c r="B78" s="0" t="s">
        <v>15</v>
      </c>
      <c r="C78" s="0" t="s">
        <v>16</v>
      </c>
      <c r="D78" s="0" t="s">
        <v>411</v>
      </c>
      <c r="E78" s="0" t="s">
        <v>412</v>
      </c>
      <c r="F78" s="0" t="s">
        <v>19</v>
      </c>
      <c r="G78" s="0" t="s">
        <v>413</v>
      </c>
      <c r="H78" s="0" t="s">
        <v>178</v>
      </c>
      <c r="I78" s="0" t="n">
        <v>10</v>
      </c>
      <c r="J78" s="0" t="s">
        <v>22</v>
      </c>
      <c r="K78" s="0" t="s">
        <v>414</v>
      </c>
      <c r="L78" s="2" t="b">
        <f aca="false">TRUE()</f>
        <v>1</v>
      </c>
      <c r="M78" s="2" t="b">
        <f aca="false">TRUE()</f>
        <v>1</v>
      </c>
      <c r="N78" s="0" t="s">
        <v>24</v>
      </c>
    </row>
    <row r="79" customFormat="false" ht="15" hidden="false" customHeight="false" outlineLevel="0" collapsed="false">
      <c r="A79" s="0" t="s">
        <v>415</v>
      </c>
      <c r="B79" s="0" t="s">
        <v>15</v>
      </c>
      <c r="C79" s="0" t="s">
        <v>16</v>
      </c>
      <c r="D79" s="0" t="s">
        <v>416</v>
      </c>
      <c r="E79" s="0" t="s">
        <v>417</v>
      </c>
      <c r="F79" s="0" t="s">
        <v>19</v>
      </c>
      <c r="G79" s="0" t="s">
        <v>418</v>
      </c>
      <c r="H79" s="0" t="s">
        <v>21</v>
      </c>
      <c r="I79" s="0" t="n">
        <v>40</v>
      </c>
      <c r="J79" s="0" t="s">
        <v>22</v>
      </c>
      <c r="K79" s="0" t="s">
        <v>419</v>
      </c>
      <c r="L79" s="2" t="b">
        <f aca="false">TRUE()</f>
        <v>1</v>
      </c>
      <c r="M79" s="2" t="b">
        <f aca="false">TRUE()</f>
        <v>1</v>
      </c>
      <c r="N79" s="0" t="s">
        <v>24</v>
      </c>
    </row>
    <row r="80" customFormat="false" ht="15" hidden="false" customHeight="false" outlineLevel="0" collapsed="false">
      <c r="A80" s="0" t="s">
        <v>420</v>
      </c>
      <c r="B80" s="0" t="s">
        <v>15</v>
      </c>
      <c r="C80" s="0" t="s">
        <v>16</v>
      </c>
      <c r="D80" s="0" t="s">
        <v>421</v>
      </c>
      <c r="E80" s="0" t="s">
        <v>422</v>
      </c>
      <c r="F80" s="0" t="s">
        <v>19</v>
      </c>
      <c r="G80" s="0" t="s">
        <v>423</v>
      </c>
      <c r="H80" s="0" t="s">
        <v>21</v>
      </c>
      <c r="I80" s="0" t="n">
        <v>40</v>
      </c>
      <c r="J80" s="0" t="s">
        <v>22</v>
      </c>
      <c r="K80" s="0" t="s">
        <v>424</v>
      </c>
      <c r="L80" s="2" t="b">
        <f aca="false">TRUE()</f>
        <v>1</v>
      </c>
      <c r="M80" s="2" t="b">
        <f aca="false">TRUE()</f>
        <v>1</v>
      </c>
      <c r="N80" s="0" t="s">
        <v>24</v>
      </c>
    </row>
    <row r="81" customFormat="false" ht="15" hidden="false" customHeight="false" outlineLevel="0" collapsed="false">
      <c r="A81" s="0" t="s">
        <v>425</v>
      </c>
      <c r="B81" s="0" t="s">
        <v>15</v>
      </c>
      <c r="C81" s="0" t="s">
        <v>16</v>
      </c>
      <c r="D81" s="0" t="s">
        <v>426</v>
      </c>
      <c r="E81" s="0" t="s">
        <v>427</v>
      </c>
      <c r="F81" s="0" t="s">
        <v>19</v>
      </c>
      <c r="G81" s="0" t="s">
        <v>428</v>
      </c>
      <c r="H81" s="0" t="s">
        <v>97</v>
      </c>
      <c r="I81" s="0" t="n">
        <v>20</v>
      </c>
      <c r="J81" s="0" t="s">
        <v>30</v>
      </c>
      <c r="K81" s="0" t="s">
        <v>429</v>
      </c>
      <c r="L81" s="2" t="b">
        <f aca="false">TRUE()</f>
        <v>1</v>
      </c>
      <c r="M81" s="2" t="b">
        <f aca="false">TRUE()</f>
        <v>1</v>
      </c>
      <c r="N81" s="0" t="s">
        <v>32</v>
      </c>
    </row>
    <row r="83" customFormat="false" ht="15" hidden="false" customHeight="false" outlineLevel="0" collapsed="false">
      <c r="A83" s="3" t="s">
        <v>430</v>
      </c>
    </row>
  </sheetData>
  <autoFilter ref="A1:N8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AD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1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5" min="5" style="0" width="17"/>
    <col collapsed="false" customWidth="true" hidden="false" outlineLevel="0" max="6" min="6" style="0" width="16"/>
    <col collapsed="false" customWidth="true" hidden="false" outlineLevel="0" max="7" min="7" style="0" width="22"/>
    <col collapsed="false" customWidth="true" hidden="false" outlineLevel="0" max="8" min="8" style="0" width="19"/>
    <col collapsed="false" customWidth="true" hidden="false" outlineLevel="0" max="9" min="9" style="0" width="27"/>
    <col collapsed="false" customWidth="true" hidden="false" outlineLevel="0" max="10" min="10" style="0" width="16"/>
    <col collapsed="false" customWidth="true" hidden="false" outlineLevel="0" max="11" min="11" style="0" width="24"/>
    <col collapsed="false" customWidth="true" hidden="false" outlineLevel="0" max="12" min="12" style="0" width="22"/>
    <col collapsed="false" customWidth="true" hidden="false" outlineLevel="0" max="13" min="13" style="0" width="28"/>
    <col collapsed="false" customWidth="true" hidden="false" outlineLevel="0" max="14" min="14" style="0" width="16"/>
    <col collapsed="false" customWidth="true" hidden="false" outlineLevel="0" max="15" min="15" style="0" width="25"/>
    <col collapsed="false" customWidth="true" hidden="false" outlineLevel="0" max="16" min="16" style="0" width="19"/>
    <col collapsed="false" customWidth="true" hidden="false" outlineLevel="0" max="17" min="17" style="0" width="17"/>
    <col collapsed="false" customWidth="true" hidden="false" outlineLevel="0" max="18" min="18" style="0" width="24"/>
    <col collapsed="false" customWidth="true" hidden="false" outlineLevel="0" max="19" min="19" style="0" width="22"/>
    <col collapsed="false" customWidth="true" hidden="false" outlineLevel="0" max="20" min="20" style="0" width="20"/>
    <col collapsed="false" customWidth="true" hidden="false" outlineLevel="0" max="22" min="21" style="0" width="21"/>
    <col collapsed="false" customWidth="true" hidden="false" outlineLevel="0" max="23" min="23" style="0" width="19"/>
    <col collapsed="false" customWidth="true" hidden="false" outlineLevel="0" max="24" min="24" style="0" width="20"/>
    <col collapsed="false" customWidth="true" hidden="false" outlineLevel="0" max="26" min="25" style="0" width="18"/>
    <col collapsed="false" customWidth="true" hidden="false" outlineLevel="0" max="27" min="27" style="0" width="17"/>
    <col collapsed="false" customWidth="true" hidden="false" outlineLevel="0" max="28" min="28" style="0" width="22"/>
    <col collapsed="false" customWidth="true" hidden="false" outlineLevel="0" max="29" min="29" style="0" width="18"/>
    <col collapsed="false" customWidth="true" hidden="false" outlineLevel="0" max="30" min="30" style="0" width="23"/>
  </cols>
  <sheetData>
    <row r="1" customFormat="false" ht="26.85" hidden="false" customHeight="false" outlineLevel="0" collapsed="false">
      <c r="A1" s="1" t="s">
        <v>431</v>
      </c>
      <c r="B1" s="1" t="s">
        <v>432</v>
      </c>
      <c r="C1" s="1" t="s">
        <v>5</v>
      </c>
      <c r="D1" s="1" t="s">
        <v>433</v>
      </c>
      <c r="E1" s="1" t="s">
        <v>434</v>
      </c>
      <c r="F1" s="1" t="s">
        <v>435</v>
      </c>
      <c r="G1" s="1" t="s">
        <v>436</v>
      </c>
      <c r="H1" s="1" t="s">
        <v>437</v>
      </c>
      <c r="I1" s="1" t="s">
        <v>438</v>
      </c>
      <c r="J1" s="1" t="s">
        <v>0</v>
      </c>
      <c r="K1" s="1" t="s">
        <v>439</v>
      </c>
      <c r="L1" s="1" t="s">
        <v>440</v>
      </c>
      <c r="M1" s="1" t="s">
        <v>441</v>
      </c>
      <c r="N1" s="1" t="s">
        <v>442</v>
      </c>
      <c r="O1" s="1" t="s">
        <v>443</v>
      </c>
      <c r="P1" s="1" t="s">
        <v>444</v>
      </c>
      <c r="Q1" s="1" t="s">
        <v>445</v>
      </c>
      <c r="R1" s="1" t="s">
        <v>446</v>
      </c>
      <c r="S1" s="1" t="s">
        <v>447</v>
      </c>
      <c r="T1" s="1" t="s">
        <v>448</v>
      </c>
      <c r="U1" s="1" t="s">
        <v>449</v>
      </c>
      <c r="V1" s="1" t="s">
        <v>450</v>
      </c>
      <c r="W1" s="1" t="s">
        <v>451</v>
      </c>
      <c r="X1" s="1" t="s">
        <v>452</v>
      </c>
      <c r="Y1" s="1" t="s">
        <v>453</v>
      </c>
      <c r="Z1" s="1" t="s">
        <v>454</v>
      </c>
      <c r="AA1" s="1" t="s">
        <v>455</v>
      </c>
      <c r="AB1" s="1" t="s">
        <v>456</v>
      </c>
      <c r="AC1" s="1" t="s">
        <v>457</v>
      </c>
      <c r="AD1" s="1" t="s">
        <v>458</v>
      </c>
    </row>
    <row r="2" customFormat="false" ht="15" hidden="false" customHeight="false" outlineLevel="0" collapsed="false">
      <c r="A2" s="0" t="s">
        <v>17</v>
      </c>
      <c r="B2" s="0" t="s">
        <v>20</v>
      </c>
      <c r="C2" s="0" t="s">
        <v>19</v>
      </c>
      <c r="D2" s="0" t="s">
        <v>19</v>
      </c>
      <c r="E2" s="0" t="s">
        <v>21</v>
      </c>
      <c r="F2" s="0" t="n">
        <v>15</v>
      </c>
      <c r="G2" s="0" t="s">
        <v>459</v>
      </c>
      <c r="H2" s="0" t="s">
        <v>18</v>
      </c>
      <c r="I2" s="0" t="s">
        <v>14</v>
      </c>
      <c r="J2" s="0" t="s">
        <v>14</v>
      </c>
      <c r="K2" s="0" t="s">
        <v>22</v>
      </c>
      <c r="L2" s="0" t="s">
        <v>24</v>
      </c>
      <c r="M2" s="0" t="s">
        <v>23</v>
      </c>
      <c r="N2" s="0" t="s">
        <v>460</v>
      </c>
      <c r="O2" s="0" t="s">
        <v>461</v>
      </c>
      <c r="P2" s="0" t="s">
        <v>19</v>
      </c>
      <c r="Q2" s="0" t="s">
        <v>462</v>
      </c>
      <c r="R2" s="0" t="s">
        <v>463</v>
      </c>
      <c r="S2" s="0" t="s">
        <v>21</v>
      </c>
      <c r="T2" s="0" t="n">
        <v>15</v>
      </c>
      <c r="U2" s="0" t="n">
        <v>1</v>
      </c>
      <c r="V2" s="0" t="s">
        <v>21</v>
      </c>
      <c r="W2" s="0" t="n">
        <v>0.39</v>
      </c>
      <c r="X2" s="0" t="s">
        <v>21</v>
      </c>
      <c r="Y2" s="0" t="n">
        <v>14.61</v>
      </c>
      <c r="Z2" s="2" t="b">
        <f aca="false">TRUE()</f>
        <v>1</v>
      </c>
      <c r="AA2" s="2" t="b">
        <f aca="false">TRUE()</f>
        <v>1</v>
      </c>
      <c r="AB2" s="2" t="b">
        <f aca="false">FALSE()</f>
        <v>0</v>
      </c>
      <c r="AC2" s="2" t="b">
        <f aca="false">FALSE()</f>
        <v>0</v>
      </c>
      <c r="AD2" s="2" t="b">
        <f aca="false">TRUE()</f>
        <v>1</v>
      </c>
    </row>
    <row r="3" customFormat="false" ht="15" hidden="false" customHeight="false" outlineLevel="0" collapsed="false">
      <c r="A3" s="0" t="s">
        <v>26</v>
      </c>
      <c r="B3" s="0" t="s">
        <v>28</v>
      </c>
      <c r="C3" s="0" t="s">
        <v>19</v>
      </c>
      <c r="D3" s="0" t="s">
        <v>19</v>
      </c>
      <c r="E3" s="0" t="s">
        <v>29</v>
      </c>
      <c r="F3" s="0" t="n">
        <v>10</v>
      </c>
      <c r="G3" s="0" t="s">
        <v>459</v>
      </c>
      <c r="H3" s="0" t="s">
        <v>27</v>
      </c>
      <c r="I3" s="0" t="s">
        <v>25</v>
      </c>
      <c r="J3" s="0" t="s">
        <v>25</v>
      </c>
      <c r="K3" s="0" t="s">
        <v>30</v>
      </c>
      <c r="L3" s="0" t="s">
        <v>32</v>
      </c>
      <c r="M3" s="0" t="s">
        <v>31</v>
      </c>
      <c r="N3" s="0" t="s">
        <v>30</v>
      </c>
      <c r="O3" s="0" t="s">
        <v>464</v>
      </c>
      <c r="P3" s="0" t="s">
        <v>19</v>
      </c>
      <c r="Q3" s="0" t="s">
        <v>465</v>
      </c>
      <c r="R3" s="0" t="s">
        <v>463</v>
      </c>
      <c r="S3" s="0" t="s">
        <v>29</v>
      </c>
      <c r="T3" s="0" t="n">
        <v>10</v>
      </c>
      <c r="U3" s="0" t="n">
        <v>1</v>
      </c>
      <c r="V3" s="0" t="s">
        <v>29</v>
      </c>
      <c r="W3" s="0" t="n">
        <v>0.31</v>
      </c>
      <c r="X3" s="0" t="s">
        <v>29</v>
      </c>
      <c r="Y3" s="0" t="n">
        <v>9.69</v>
      </c>
      <c r="Z3" s="2" t="b">
        <f aca="false">TRUE()</f>
        <v>1</v>
      </c>
      <c r="AA3" s="2" t="b">
        <f aca="false">TRUE()</f>
        <v>1</v>
      </c>
      <c r="AB3" s="2" t="b">
        <f aca="false">FALSE()</f>
        <v>0</v>
      </c>
      <c r="AC3" s="2" t="b">
        <f aca="false">FALSE()</f>
        <v>0</v>
      </c>
      <c r="AD3" s="2" t="b">
        <f aca="false">TRUE()</f>
        <v>1</v>
      </c>
    </row>
    <row r="4" customFormat="false" ht="15" hidden="false" customHeight="false" outlineLevel="0" collapsed="false">
      <c r="A4" s="0" t="s">
        <v>34</v>
      </c>
      <c r="B4" s="0" t="s">
        <v>36</v>
      </c>
      <c r="C4" s="0" t="s">
        <v>19</v>
      </c>
      <c r="D4" s="0" t="s">
        <v>19</v>
      </c>
      <c r="E4" s="0" t="s">
        <v>29</v>
      </c>
      <c r="F4" s="0" t="n">
        <v>10</v>
      </c>
      <c r="G4" s="0" t="s">
        <v>459</v>
      </c>
      <c r="H4" s="0" t="s">
        <v>35</v>
      </c>
      <c r="I4" s="0" t="s">
        <v>33</v>
      </c>
      <c r="J4" s="0" t="s">
        <v>33</v>
      </c>
      <c r="K4" s="0" t="s">
        <v>37</v>
      </c>
      <c r="L4" s="0" t="s">
        <v>39</v>
      </c>
      <c r="M4" s="0" t="s">
        <v>38</v>
      </c>
      <c r="Z4" s="2" t="b">
        <f aca="false">TRUE()</f>
        <v>1</v>
      </c>
      <c r="AA4" s="2" t="b">
        <f aca="false">FALSE()</f>
        <v>0</v>
      </c>
    </row>
    <row r="5" customFormat="false" ht="15" hidden="false" customHeight="false" outlineLevel="0" collapsed="false">
      <c r="A5" s="0" t="s">
        <v>41</v>
      </c>
      <c r="B5" s="0" t="s">
        <v>43</v>
      </c>
      <c r="C5" s="0" t="s">
        <v>19</v>
      </c>
      <c r="D5" s="0" t="s">
        <v>19</v>
      </c>
      <c r="E5" s="0" t="s">
        <v>29</v>
      </c>
      <c r="F5" s="0" t="n">
        <v>40</v>
      </c>
      <c r="G5" s="0" t="s">
        <v>459</v>
      </c>
      <c r="H5" s="0" t="s">
        <v>42</v>
      </c>
      <c r="I5" s="0" t="s">
        <v>40</v>
      </c>
      <c r="J5" s="0" t="s">
        <v>40</v>
      </c>
      <c r="K5" s="0" t="s">
        <v>22</v>
      </c>
      <c r="L5" s="0" t="s">
        <v>24</v>
      </c>
      <c r="M5" s="0" t="s">
        <v>44</v>
      </c>
      <c r="N5" s="0" t="s">
        <v>460</v>
      </c>
      <c r="O5" s="0" t="s">
        <v>466</v>
      </c>
      <c r="P5" s="0" t="s">
        <v>19</v>
      </c>
      <c r="Q5" s="0" t="s">
        <v>467</v>
      </c>
      <c r="R5" s="0" t="s">
        <v>463</v>
      </c>
      <c r="S5" s="0" t="s">
        <v>29</v>
      </c>
      <c r="T5" s="0" t="n">
        <v>40</v>
      </c>
      <c r="U5" s="0" t="n">
        <v>1</v>
      </c>
      <c r="V5" s="0" t="s">
        <v>29</v>
      </c>
      <c r="W5" s="0" t="n">
        <v>0.69</v>
      </c>
      <c r="X5" s="0" t="s">
        <v>29</v>
      </c>
      <c r="Y5" s="0" t="n">
        <v>39.31</v>
      </c>
      <c r="Z5" s="2" t="b">
        <f aca="false">TRUE()</f>
        <v>1</v>
      </c>
      <c r="AA5" s="2" t="b">
        <f aca="false">TRUE()</f>
        <v>1</v>
      </c>
      <c r="AB5" s="2" t="b">
        <f aca="false">FALSE()</f>
        <v>0</v>
      </c>
      <c r="AC5" s="2" t="b">
        <f aca="false">FALSE()</f>
        <v>0</v>
      </c>
      <c r="AD5" s="2" t="b">
        <f aca="false">TRUE()</f>
        <v>1</v>
      </c>
    </row>
    <row r="6" customFormat="false" ht="15" hidden="false" customHeight="false" outlineLevel="0" collapsed="false">
      <c r="A6" s="0" t="s">
        <v>46</v>
      </c>
      <c r="B6" s="0" t="s">
        <v>48</v>
      </c>
      <c r="C6" s="0" t="s">
        <v>19</v>
      </c>
      <c r="D6" s="0" t="s">
        <v>19</v>
      </c>
      <c r="E6" s="0" t="s">
        <v>49</v>
      </c>
      <c r="F6" s="0" t="n">
        <v>10</v>
      </c>
      <c r="G6" s="0" t="s">
        <v>459</v>
      </c>
      <c r="H6" s="0" t="s">
        <v>47</v>
      </c>
      <c r="I6" s="0" t="s">
        <v>45</v>
      </c>
      <c r="J6" s="0" t="s">
        <v>45</v>
      </c>
      <c r="K6" s="0" t="s">
        <v>22</v>
      </c>
      <c r="L6" s="0" t="s">
        <v>24</v>
      </c>
      <c r="M6" s="0" t="s">
        <v>50</v>
      </c>
      <c r="N6" s="0" t="s">
        <v>460</v>
      </c>
      <c r="O6" s="0" t="s">
        <v>468</v>
      </c>
      <c r="P6" s="0" t="s">
        <v>19</v>
      </c>
      <c r="Q6" s="0" t="s">
        <v>469</v>
      </c>
      <c r="R6" s="0" t="s">
        <v>463</v>
      </c>
      <c r="S6" s="0" t="s">
        <v>49</v>
      </c>
      <c r="T6" s="0" t="n">
        <v>10</v>
      </c>
      <c r="U6" s="0" t="n">
        <v>0.72</v>
      </c>
      <c r="V6" s="0" t="s">
        <v>49</v>
      </c>
      <c r="W6" s="0" t="n">
        <v>0.28</v>
      </c>
      <c r="X6" s="0" t="s">
        <v>49</v>
      </c>
      <c r="Y6" s="0" t="n">
        <v>6.92</v>
      </c>
      <c r="Z6" s="2" t="b">
        <f aca="false">TRUE()</f>
        <v>1</v>
      </c>
      <c r="AA6" s="2" t="b">
        <f aca="false">TRUE()</f>
        <v>1</v>
      </c>
      <c r="AB6" s="2" t="b">
        <f aca="false">FALSE()</f>
        <v>0</v>
      </c>
      <c r="AC6" s="2" t="b">
        <f aca="false">FALSE()</f>
        <v>0</v>
      </c>
      <c r="AD6" s="2" t="b">
        <f aca="false">TRUE()</f>
        <v>1</v>
      </c>
    </row>
    <row r="7" customFormat="false" ht="15" hidden="false" customHeight="false" outlineLevel="0" collapsed="false">
      <c r="A7" s="0" t="s">
        <v>52</v>
      </c>
      <c r="B7" s="0" t="s">
        <v>54</v>
      </c>
      <c r="C7" s="0" t="s">
        <v>19</v>
      </c>
      <c r="D7" s="0" t="s">
        <v>19</v>
      </c>
      <c r="E7" s="0" t="s">
        <v>55</v>
      </c>
      <c r="F7" s="0" t="n">
        <v>50</v>
      </c>
      <c r="G7" s="0" t="s">
        <v>459</v>
      </c>
      <c r="H7" s="0" t="s">
        <v>53</v>
      </c>
      <c r="I7" s="0" t="s">
        <v>51</v>
      </c>
      <c r="J7" s="0" t="s">
        <v>51</v>
      </c>
      <c r="K7" s="0" t="s">
        <v>30</v>
      </c>
      <c r="L7" s="0" t="s">
        <v>32</v>
      </c>
      <c r="M7" s="0" t="s">
        <v>56</v>
      </c>
      <c r="N7" s="0" t="s">
        <v>30</v>
      </c>
      <c r="O7" s="0" t="s">
        <v>470</v>
      </c>
      <c r="P7" s="0" t="s">
        <v>19</v>
      </c>
      <c r="Q7" s="0" t="s">
        <v>471</v>
      </c>
      <c r="R7" s="0" t="s">
        <v>463</v>
      </c>
      <c r="S7" s="0" t="s">
        <v>55</v>
      </c>
      <c r="T7" s="0" t="n">
        <v>50</v>
      </c>
      <c r="U7" s="0" t="n">
        <v>0.054</v>
      </c>
      <c r="V7" s="0" t="s">
        <v>55</v>
      </c>
      <c r="W7" s="0" t="n">
        <v>1.72</v>
      </c>
      <c r="X7" s="0" t="s">
        <v>55</v>
      </c>
      <c r="Y7" s="0" t="n">
        <v>0.98</v>
      </c>
      <c r="Z7" s="2" t="b">
        <f aca="false">TRUE()</f>
        <v>1</v>
      </c>
      <c r="AA7" s="2" t="b">
        <f aca="false">TRUE()</f>
        <v>1</v>
      </c>
      <c r="AB7" s="2" t="b">
        <f aca="false">FALSE()</f>
        <v>0</v>
      </c>
      <c r="AC7" s="2" t="b">
        <f aca="false">FALSE()</f>
        <v>0</v>
      </c>
      <c r="AD7" s="2" t="b">
        <f aca="false">TRUE()</f>
        <v>1</v>
      </c>
    </row>
    <row r="8" customFormat="false" ht="15" hidden="false" customHeight="false" outlineLevel="0" collapsed="false">
      <c r="A8" s="0" t="s">
        <v>58</v>
      </c>
      <c r="B8" s="0" t="s">
        <v>60</v>
      </c>
      <c r="C8" s="0" t="s">
        <v>19</v>
      </c>
      <c r="D8" s="0" t="s">
        <v>19</v>
      </c>
      <c r="E8" s="0" t="s">
        <v>61</v>
      </c>
      <c r="F8" s="0" t="n">
        <v>7.5</v>
      </c>
      <c r="G8" s="0" t="s">
        <v>459</v>
      </c>
      <c r="H8" s="0" t="s">
        <v>59</v>
      </c>
      <c r="I8" s="0" t="s">
        <v>57</v>
      </c>
      <c r="J8" s="0" t="s">
        <v>57</v>
      </c>
      <c r="K8" s="0" t="s">
        <v>22</v>
      </c>
      <c r="L8" s="0" t="s">
        <v>24</v>
      </c>
      <c r="M8" s="0" t="s">
        <v>62</v>
      </c>
      <c r="N8" s="0" t="s">
        <v>460</v>
      </c>
      <c r="O8" s="0" t="s">
        <v>472</v>
      </c>
      <c r="P8" s="0" t="s">
        <v>19</v>
      </c>
      <c r="Q8" s="0" t="s">
        <v>473</v>
      </c>
      <c r="R8" s="0" t="s">
        <v>463</v>
      </c>
      <c r="S8" s="0" t="s">
        <v>61</v>
      </c>
      <c r="T8" s="0" t="n">
        <v>7.5</v>
      </c>
      <c r="U8" s="0" t="n">
        <v>0.62</v>
      </c>
      <c r="V8" s="0" t="s">
        <v>97</v>
      </c>
      <c r="W8" s="0" t="n">
        <v>0.15</v>
      </c>
      <c r="X8" s="0" t="s">
        <v>97</v>
      </c>
      <c r="Y8" s="0" t="n">
        <v>4.5</v>
      </c>
      <c r="Z8" s="2" t="b">
        <f aca="false">TRUE()</f>
        <v>1</v>
      </c>
      <c r="AA8" s="2" t="b">
        <f aca="false">TRUE()</f>
        <v>1</v>
      </c>
      <c r="AB8" s="2" t="b">
        <f aca="false">FALSE()</f>
        <v>0</v>
      </c>
      <c r="AC8" s="2" t="b">
        <f aca="false">FALSE()</f>
        <v>0</v>
      </c>
      <c r="AD8" s="2" t="b">
        <f aca="false">TRUE()</f>
        <v>1</v>
      </c>
    </row>
    <row r="9" customFormat="false" ht="15" hidden="false" customHeight="false" outlineLevel="0" collapsed="false">
      <c r="A9" s="0" t="s">
        <v>64</v>
      </c>
      <c r="B9" s="0" t="s">
        <v>66</v>
      </c>
      <c r="C9" s="0" t="s">
        <v>19</v>
      </c>
      <c r="D9" s="0" t="s">
        <v>19</v>
      </c>
      <c r="E9" s="0" t="s">
        <v>29</v>
      </c>
      <c r="F9" s="0" t="n">
        <v>10</v>
      </c>
      <c r="G9" s="0" t="s">
        <v>459</v>
      </c>
      <c r="H9" s="0" t="s">
        <v>65</v>
      </c>
      <c r="I9" s="0" t="s">
        <v>63</v>
      </c>
      <c r="J9" s="0" t="s">
        <v>63</v>
      </c>
      <c r="K9" s="0" t="s">
        <v>22</v>
      </c>
      <c r="L9" s="0" t="s">
        <v>24</v>
      </c>
      <c r="M9" s="0" t="s">
        <v>67</v>
      </c>
      <c r="N9" s="0" t="s">
        <v>460</v>
      </c>
      <c r="O9" s="0" t="s">
        <v>474</v>
      </c>
      <c r="P9" s="0" t="s">
        <v>19</v>
      </c>
      <c r="Q9" s="0" t="s">
        <v>475</v>
      </c>
      <c r="R9" s="0" t="s">
        <v>463</v>
      </c>
      <c r="S9" s="0" t="s">
        <v>29</v>
      </c>
      <c r="T9" s="0" t="n">
        <v>10</v>
      </c>
      <c r="U9" s="0" t="n">
        <v>1</v>
      </c>
      <c r="V9" s="0" t="s">
        <v>29</v>
      </c>
      <c r="W9" s="0" t="n">
        <v>0.24</v>
      </c>
      <c r="X9" s="0" t="s">
        <v>29</v>
      </c>
      <c r="Y9" s="0" t="n">
        <v>9.76</v>
      </c>
      <c r="Z9" s="2" t="b">
        <f aca="false">TRUE()</f>
        <v>1</v>
      </c>
      <c r="AA9" s="2" t="b">
        <f aca="false">TRUE()</f>
        <v>1</v>
      </c>
      <c r="AB9" s="2" t="b">
        <f aca="false">FALSE()</f>
        <v>0</v>
      </c>
      <c r="AC9" s="2" t="b">
        <f aca="false">FALSE()</f>
        <v>0</v>
      </c>
      <c r="AD9" s="2" t="b">
        <f aca="false">TRUE()</f>
        <v>1</v>
      </c>
    </row>
    <row r="10" customFormat="false" ht="15" hidden="false" customHeight="false" outlineLevel="0" collapsed="false">
      <c r="A10" s="0" t="s">
        <v>69</v>
      </c>
      <c r="B10" s="0" t="s">
        <v>71</v>
      </c>
      <c r="C10" s="0" t="s">
        <v>19</v>
      </c>
      <c r="D10" s="0" t="s">
        <v>19</v>
      </c>
      <c r="E10" s="0" t="s">
        <v>61</v>
      </c>
      <c r="F10" s="0" t="n">
        <v>7.5</v>
      </c>
      <c r="G10" s="0" t="s">
        <v>459</v>
      </c>
      <c r="H10" s="0" t="s">
        <v>70</v>
      </c>
      <c r="I10" s="0" t="s">
        <v>68</v>
      </c>
      <c r="J10" s="0" t="s">
        <v>68</v>
      </c>
      <c r="K10" s="0" t="s">
        <v>30</v>
      </c>
      <c r="L10" s="0" t="s">
        <v>32</v>
      </c>
      <c r="M10" s="0" t="s">
        <v>72</v>
      </c>
      <c r="N10" s="0" t="s">
        <v>30</v>
      </c>
      <c r="O10" s="0" t="s">
        <v>476</v>
      </c>
      <c r="P10" s="0" t="s">
        <v>19</v>
      </c>
      <c r="Q10" s="0" t="s">
        <v>477</v>
      </c>
      <c r="R10" s="0" t="s">
        <v>463</v>
      </c>
      <c r="S10" s="0" t="s">
        <v>61</v>
      </c>
      <c r="T10" s="0" t="n">
        <v>7.5</v>
      </c>
      <c r="U10" s="0" t="n">
        <v>0.62</v>
      </c>
      <c r="V10" s="0" t="s">
        <v>97</v>
      </c>
      <c r="W10" s="0" t="n">
        <v>0.16</v>
      </c>
      <c r="X10" s="0" t="s">
        <v>97</v>
      </c>
      <c r="Y10" s="0" t="n">
        <v>4.49</v>
      </c>
      <c r="Z10" s="2" t="b">
        <f aca="false">TRUE()</f>
        <v>1</v>
      </c>
      <c r="AA10" s="2" t="b">
        <f aca="false">TRUE()</f>
        <v>1</v>
      </c>
      <c r="AB10" s="2" t="b">
        <f aca="false">FALSE()</f>
        <v>0</v>
      </c>
      <c r="AC10" s="2" t="b">
        <f aca="false">FALSE()</f>
        <v>0</v>
      </c>
      <c r="AD10" s="2" t="b">
        <f aca="false">TRUE()</f>
        <v>1</v>
      </c>
    </row>
    <row r="11" customFormat="false" ht="15" hidden="false" customHeight="false" outlineLevel="0" collapsed="false">
      <c r="A11" s="0" t="s">
        <v>74</v>
      </c>
      <c r="B11" s="0" t="s">
        <v>76</v>
      </c>
      <c r="C11" s="0" t="s">
        <v>19</v>
      </c>
      <c r="D11" s="0" t="s">
        <v>19</v>
      </c>
      <c r="E11" s="0" t="s">
        <v>29</v>
      </c>
      <c r="F11" s="0" t="n">
        <v>3.99</v>
      </c>
      <c r="G11" s="0" t="s">
        <v>459</v>
      </c>
      <c r="H11" s="0" t="s">
        <v>75</v>
      </c>
      <c r="I11" s="0" t="s">
        <v>73</v>
      </c>
      <c r="J11" s="0" t="s">
        <v>73</v>
      </c>
      <c r="K11" s="0" t="s">
        <v>22</v>
      </c>
      <c r="L11" s="0" t="s">
        <v>24</v>
      </c>
      <c r="M11" s="0" t="s">
        <v>77</v>
      </c>
      <c r="N11" s="0" t="s">
        <v>460</v>
      </c>
      <c r="O11" s="0" t="s">
        <v>478</v>
      </c>
      <c r="P11" s="0" t="s">
        <v>19</v>
      </c>
      <c r="Q11" s="0" t="s">
        <v>479</v>
      </c>
      <c r="R11" s="0" t="s">
        <v>463</v>
      </c>
      <c r="S11" s="0" t="s">
        <v>29</v>
      </c>
      <c r="T11" s="0" t="n">
        <v>3.99</v>
      </c>
      <c r="U11" s="0" t="n">
        <v>1</v>
      </c>
      <c r="V11" s="0" t="s">
        <v>29</v>
      </c>
      <c r="W11" s="0" t="n">
        <v>0.13</v>
      </c>
      <c r="X11" s="0" t="s">
        <v>29</v>
      </c>
      <c r="Y11" s="0" t="n">
        <v>3.86</v>
      </c>
      <c r="Z11" s="2" t="b">
        <f aca="false">TRUE()</f>
        <v>1</v>
      </c>
      <c r="AA11" s="2" t="b">
        <f aca="false">TRUE()</f>
        <v>1</v>
      </c>
      <c r="AB11" s="2" t="b">
        <f aca="false">FALSE()</f>
        <v>0</v>
      </c>
      <c r="AC11" s="2" t="b">
        <f aca="false">FALSE()</f>
        <v>0</v>
      </c>
      <c r="AD11" s="2" t="b">
        <f aca="false">TRUE()</f>
        <v>1</v>
      </c>
    </row>
    <row r="12" customFormat="false" ht="15" hidden="false" customHeight="false" outlineLevel="0" collapsed="false">
      <c r="A12" s="0" t="s">
        <v>79</v>
      </c>
      <c r="B12" s="0" t="s">
        <v>81</v>
      </c>
      <c r="C12" s="0" t="s">
        <v>19</v>
      </c>
      <c r="D12" s="0" t="s">
        <v>19</v>
      </c>
      <c r="E12" s="0" t="s">
        <v>29</v>
      </c>
      <c r="F12" s="0" t="n">
        <v>40</v>
      </c>
      <c r="G12" s="0" t="s">
        <v>459</v>
      </c>
      <c r="H12" s="0" t="s">
        <v>80</v>
      </c>
      <c r="I12" s="0" t="s">
        <v>78</v>
      </c>
      <c r="J12" s="0" t="s">
        <v>78</v>
      </c>
      <c r="K12" s="0" t="s">
        <v>22</v>
      </c>
      <c r="L12" s="0" t="s">
        <v>24</v>
      </c>
      <c r="M12" s="0" t="s">
        <v>82</v>
      </c>
      <c r="N12" s="0" t="s">
        <v>460</v>
      </c>
      <c r="O12" s="0" t="s">
        <v>480</v>
      </c>
      <c r="P12" s="0" t="s">
        <v>19</v>
      </c>
      <c r="Q12" s="0" t="s">
        <v>481</v>
      </c>
      <c r="R12" s="0" t="s">
        <v>463</v>
      </c>
      <c r="S12" s="0" t="s">
        <v>29</v>
      </c>
      <c r="T12" s="0" t="n">
        <v>38.99</v>
      </c>
      <c r="U12" s="0" t="n">
        <v>1</v>
      </c>
      <c r="V12" s="0" t="s">
        <v>29</v>
      </c>
      <c r="W12" s="0" t="n">
        <v>0.88</v>
      </c>
      <c r="X12" s="0" t="s">
        <v>29</v>
      </c>
      <c r="Y12" s="0" t="n">
        <v>38.11</v>
      </c>
      <c r="Z12" s="2" t="b">
        <f aca="false">TRUE()</f>
        <v>1</v>
      </c>
      <c r="AA12" s="2" t="b">
        <f aca="false">TRUE()</f>
        <v>1</v>
      </c>
      <c r="AB12" s="2" t="b">
        <f aca="false">TRUE()</f>
        <v>1</v>
      </c>
      <c r="AC12" s="2" t="b">
        <f aca="false">FALSE()</f>
        <v>0</v>
      </c>
      <c r="AD12" s="2" t="b">
        <f aca="false">TRUE()</f>
        <v>1</v>
      </c>
    </row>
    <row r="13" customFormat="false" ht="15" hidden="false" customHeight="false" outlineLevel="0" collapsed="false">
      <c r="A13" s="0" t="s">
        <v>84</v>
      </c>
      <c r="B13" s="0" t="s">
        <v>86</v>
      </c>
      <c r="C13" s="0" t="s">
        <v>19</v>
      </c>
      <c r="D13" s="0" t="s">
        <v>19</v>
      </c>
      <c r="E13" s="0" t="s">
        <v>21</v>
      </c>
      <c r="F13" s="0" t="n">
        <v>15</v>
      </c>
      <c r="G13" s="0" t="s">
        <v>459</v>
      </c>
      <c r="H13" s="0" t="s">
        <v>85</v>
      </c>
      <c r="I13" s="0" t="s">
        <v>83</v>
      </c>
      <c r="J13" s="0" t="s">
        <v>83</v>
      </c>
      <c r="K13" s="0" t="s">
        <v>30</v>
      </c>
      <c r="L13" s="0" t="s">
        <v>32</v>
      </c>
      <c r="M13" s="0" t="s">
        <v>87</v>
      </c>
      <c r="N13" s="0" t="s">
        <v>30</v>
      </c>
      <c r="O13" s="0" t="s">
        <v>482</v>
      </c>
      <c r="P13" s="0" t="s">
        <v>19</v>
      </c>
      <c r="Q13" s="0" t="s">
        <v>483</v>
      </c>
      <c r="R13" s="0" t="s">
        <v>463</v>
      </c>
      <c r="S13" s="0" t="s">
        <v>21</v>
      </c>
      <c r="T13" s="0" t="n">
        <v>15</v>
      </c>
      <c r="U13" s="0" t="n">
        <v>1</v>
      </c>
      <c r="V13" s="0" t="s">
        <v>21</v>
      </c>
      <c r="W13" s="0" t="n">
        <v>0.37</v>
      </c>
      <c r="X13" s="0" t="s">
        <v>21</v>
      </c>
      <c r="Y13" s="0" t="n">
        <v>14.63</v>
      </c>
      <c r="Z13" s="2" t="b">
        <f aca="false">TRUE()</f>
        <v>1</v>
      </c>
      <c r="AA13" s="2" t="b">
        <f aca="false">TRUE()</f>
        <v>1</v>
      </c>
      <c r="AB13" s="2" t="b">
        <f aca="false">FALSE()</f>
        <v>0</v>
      </c>
      <c r="AC13" s="2" t="b">
        <f aca="false">FALSE()</f>
        <v>0</v>
      </c>
      <c r="AD13" s="2" t="b">
        <f aca="false">TRUE()</f>
        <v>1</v>
      </c>
    </row>
    <row r="14" customFormat="false" ht="15" hidden="false" customHeight="false" outlineLevel="0" collapsed="false">
      <c r="A14" s="0" t="s">
        <v>89</v>
      </c>
      <c r="B14" s="0" t="s">
        <v>91</v>
      </c>
      <c r="C14" s="0" t="s">
        <v>19</v>
      </c>
      <c r="D14" s="0" t="s">
        <v>19</v>
      </c>
      <c r="E14" s="0" t="s">
        <v>55</v>
      </c>
      <c r="F14" s="0" t="n">
        <v>100</v>
      </c>
      <c r="G14" s="0" t="s">
        <v>459</v>
      </c>
      <c r="H14" s="0" t="s">
        <v>90</v>
      </c>
      <c r="I14" s="0" t="s">
        <v>88</v>
      </c>
      <c r="J14" s="0" t="s">
        <v>88</v>
      </c>
      <c r="K14" s="0" t="s">
        <v>22</v>
      </c>
      <c r="L14" s="0" t="s">
        <v>24</v>
      </c>
      <c r="M14" s="0" t="s">
        <v>92</v>
      </c>
      <c r="N14" s="0" t="s">
        <v>460</v>
      </c>
      <c r="O14" s="0" t="s">
        <v>484</v>
      </c>
      <c r="P14" s="0" t="s">
        <v>19</v>
      </c>
      <c r="Q14" s="0" t="s">
        <v>485</v>
      </c>
      <c r="R14" s="0" t="s">
        <v>463</v>
      </c>
      <c r="S14" s="0" t="s">
        <v>55</v>
      </c>
      <c r="T14" s="0" t="n">
        <v>100</v>
      </c>
      <c r="U14" s="0" t="n">
        <v>0.054</v>
      </c>
      <c r="V14" s="0" t="s">
        <v>55</v>
      </c>
      <c r="W14" s="0" t="n">
        <v>1.63</v>
      </c>
      <c r="X14" s="0" t="s">
        <v>55</v>
      </c>
      <c r="Y14" s="0" t="n">
        <v>3.77</v>
      </c>
      <c r="Z14" s="2" t="b">
        <f aca="false">TRUE()</f>
        <v>1</v>
      </c>
      <c r="AA14" s="2" t="b">
        <f aca="false">TRUE()</f>
        <v>1</v>
      </c>
      <c r="AB14" s="2" t="b">
        <f aca="false">FALSE()</f>
        <v>0</v>
      </c>
      <c r="AC14" s="2" t="b">
        <f aca="false">FALSE()</f>
        <v>0</v>
      </c>
      <c r="AD14" s="2" t="b">
        <f aca="false">TRUE()</f>
        <v>1</v>
      </c>
    </row>
    <row r="15" customFormat="false" ht="15" hidden="false" customHeight="false" outlineLevel="0" collapsed="false">
      <c r="A15" s="0" t="s">
        <v>94</v>
      </c>
      <c r="B15" s="0" t="s">
        <v>96</v>
      </c>
      <c r="C15" s="0" t="s">
        <v>19</v>
      </c>
      <c r="D15" s="0" t="s">
        <v>19</v>
      </c>
      <c r="E15" s="0" t="s">
        <v>97</v>
      </c>
      <c r="F15" s="0" t="n">
        <v>5</v>
      </c>
      <c r="G15" s="0" t="s">
        <v>459</v>
      </c>
      <c r="H15" s="0" t="s">
        <v>95</v>
      </c>
      <c r="I15" s="0" t="s">
        <v>93</v>
      </c>
      <c r="J15" s="0" t="s">
        <v>93</v>
      </c>
      <c r="K15" s="0" t="s">
        <v>22</v>
      </c>
      <c r="L15" s="0" t="s">
        <v>24</v>
      </c>
      <c r="M15" s="0" t="s">
        <v>98</v>
      </c>
      <c r="N15" s="0" t="s">
        <v>460</v>
      </c>
      <c r="O15" s="0" t="s">
        <v>486</v>
      </c>
      <c r="P15" s="0" t="s">
        <v>19</v>
      </c>
      <c r="Q15" s="0" t="s">
        <v>487</v>
      </c>
      <c r="R15" s="0" t="s">
        <v>463</v>
      </c>
      <c r="S15" s="0" t="s">
        <v>97</v>
      </c>
      <c r="T15" s="0" t="n">
        <v>5</v>
      </c>
      <c r="U15" s="0" t="n">
        <v>1</v>
      </c>
      <c r="V15" s="0" t="s">
        <v>97</v>
      </c>
      <c r="W15" s="0" t="n">
        <v>0.14</v>
      </c>
      <c r="X15" s="0" t="s">
        <v>97</v>
      </c>
      <c r="Y15" s="0" t="n">
        <v>4.86</v>
      </c>
      <c r="Z15" s="2" t="b">
        <f aca="false">TRUE()</f>
        <v>1</v>
      </c>
      <c r="AA15" s="2" t="b">
        <f aca="false">TRUE()</f>
        <v>1</v>
      </c>
      <c r="AB15" s="2" t="b">
        <f aca="false">FALSE()</f>
        <v>0</v>
      </c>
      <c r="AC15" s="2" t="b">
        <f aca="false">FALSE()</f>
        <v>0</v>
      </c>
      <c r="AD15" s="2" t="b">
        <f aca="false">TRUE()</f>
        <v>1</v>
      </c>
    </row>
    <row r="16" customFormat="false" ht="15" hidden="false" customHeight="false" outlineLevel="0" collapsed="false">
      <c r="A16" s="0" t="s">
        <v>100</v>
      </c>
      <c r="B16" s="0" t="s">
        <v>102</v>
      </c>
      <c r="C16" s="0" t="s">
        <v>19</v>
      </c>
      <c r="D16" s="0" t="s">
        <v>19</v>
      </c>
      <c r="E16" s="0" t="s">
        <v>21</v>
      </c>
      <c r="F16" s="0" t="n">
        <v>50</v>
      </c>
      <c r="G16" s="0" t="s">
        <v>459</v>
      </c>
      <c r="H16" s="0" t="s">
        <v>101</v>
      </c>
      <c r="I16" s="0" t="s">
        <v>99</v>
      </c>
      <c r="J16" s="0" t="s">
        <v>99</v>
      </c>
      <c r="K16" s="0" t="s">
        <v>30</v>
      </c>
      <c r="L16" s="0" t="s">
        <v>32</v>
      </c>
      <c r="M16" s="0" t="s">
        <v>103</v>
      </c>
      <c r="N16" s="0" t="s">
        <v>30</v>
      </c>
      <c r="O16" s="0" t="s">
        <v>488</v>
      </c>
      <c r="P16" s="0" t="s">
        <v>19</v>
      </c>
      <c r="Q16" s="0" t="s">
        <v>489</v>
      </c>
      <c r="R16" s="0" t="s">
        <v>463</v>
      </c>
      <c r="S16" s="0" t="s">
        <v>21</v>
      </c>
      <c r="T16" s="0" t="n">
        <v>50</v>
      </c>
      <c r="U16" s="0" t="n">
        <v>1</v>
      </c>
      <c r="V16" s="0" t="s">
        <v>21</v>
      </c>
      <c r="W16" s="0" t="n">
        <v>1.27</v>
      </c>
      <c r="X16" s="0" t="s">
        <v>21</v>
      </c>
      <c r="Y16" s="0" t="n">
        <v>48.73</v>
      </c>
      <c r="Z16" s="2" t="b">
        <f aca="false">TRUE()</f>
        <v>1</v>
      </c>
      <c r="AA16" s="2" t="b">
        <f aca="false">TRUE()</f>
        <v>1</v>
      </c>
      <c r="AB16" s="2" t="b">
        <f aca="false">FALSE()</f>
        <v>0</v>
      </c>
      <c r="AC16" s="2" t="b">
        <f aca="false">FALSE()</f>
        <v>0</v>
      </c>
      <c r="AD16" s="2" t="b">
        <f aca="false">TRUE()</f>
        <v>1</v>
      </c>
    </row>
    <row r="17" customFormat="false" ht="15" hidden="false" customHeight="false" outlineLevel="0" collapsed="false">
      <c r="A17" s="0" t="s">
        <v>105</v>
      </c>
      <c r="B17" s="0" t="s">
        <v>107</v>
      </c>
      <c r="C17" s="0" t="s">
        <v>19</v>
      </c>
      <c r="D17" s="0" t="s">
        <v>19</v>
      </c>
      <c r="E17" s="0" t="s">
        <v>49</v>
      </c>
      <c r="F17" s="0" t="n">
        <v>50</v>
      </c>
      <c r="G17" s="0" t="s">
        <v>459</v>
      </c>
      <c r="H17" s="0" t="s">
        <v>106</v>
      </c>
      <c r="I17" s="0" t="s">
        <v>104</v>
      </c>
      <c r="J17" s="0" t="s">
        <v>104</v>
      </c>
      <c r="K17" s="0" t="s">
        <v>22</v>
      </c>
      <c r="L17" s="0" t="s">
        <v>24</v>
      </c>
      <c r="M17" s="0" t="s">
        <v>108</v>
      </c>
      <c r="N17" s="0" t="s">
        <v>460</v>
      </c>
      <c r="O17" s="0" t="s">
        <v>490</v>
      </c>
      <c r="P17" s="0" t="s">
        <v>19</v>
      </c>
      <c r="Q17" s="0" t="s">
        <v>491</v>
      </c>
      <c r="R17" s="0" t="s">
        <v>463</v>
      </c>
      <c r="S17" s="0" t="s">
        <v>49</v>
      </c>
      <c r="T17" s="0" t="n">
        <v>50</v>
      </c>
      <c r="U17" s="0" t="n">
        <v>0.72</v>
      </c>
      <c r="V17" s="0" t="s">
        <v>49</v>
      </c>
      <c r="W17" s="0" t="n">
        <v>1.71</v>
      </c>
      <c r="X17" s="0" t="s">
        <v>49</v>
      </c>
      <c r="Y17" s="0" t="n">
        <v>34.29</v>
      </c>
      <c r="Z17" s="2" t="b">
        <f aca="false">TRUE()</f>
        <v>1</v>
      </c>
      <c r="AA17" s="2" t="b">
        <f aca="false">TRUE()</f>
        <v>1</v>
      </c>
      <c r="AB17" s="2" t="b">
        <f aca="false">FALSE()</f>
        <v>0</v>
      </c>
      <c r="AC17" s="2" t="b">
        <f aca="false">FALSE()</f>
        <v>0</v>
      </c>
      <c r="AD17" s="2" t="b">
        <f aca="false">TRUE()</f>
        <v>1</v>
      </c>
    </row>
    <row r="18" customFormat="false" ht="15" hidden="false" customHeight="false" outlineLevel="0" collapsed="false">
      <c r="A18" s="0" t="s">
        <v>110</v>
      </c>
      <c r="B18" s="0" t="s">
        <v>112</v>
      </c>
      <c r="C18" s="0" t="s">
        <v>19</v>
      </c>
      <c r="D18" s="0" t="s">
        <v>19</v>
      </c>
      <c r="E18" s="0" t="s">
        <v>21</v>
      </c>
      <c r="F18" s="0" t="n">
        <v>25</v>
      </c>
      <c r="G18" s="0" t="s">
        <v>459</v>
      </c>
      <c r="H18" s="0" t="s">
        <v>111</v>
      </c>
      <c r="I18" s="0" t="s">
        <v>109</v>
      </c>
      <c r="J18" s="0" t="s">
        <v>109</v>
      </c>
      <c r="K18" s="0" t="s">
        <v>30</v>
      </c>
      <c r="L18" s="0" t="s">
        <v>32</v>
      </c>
      <c r="M18" s="0" t="s">
        <v>113</v>
      </c>
      <c r="N18" s="0" t="s">
        <v>30</v>
      </c>
      <c r="O18" s="0" t="s">
        <v>492</v>
      </c>
      <c r="P18" s="0" t="s">
        <v>19</v>
      </c>
      <c r="Q18" s="0" t="s">
        <v>493</v>
      </c>
      <c r="R18" s="0" t="s">
        <v>463</v>
      </c>
      <c r="S18" s="0" t="s">
        <v>21</v>
      </c>
      <c r="T18" s="0" t="n">
        <v>25</v>
      </c>
      <c r="U18" s="0" t="n">
        <v>1</v>
      </c>
      <c r="V18" s="0" t="s">
        <v>21</v>
      </c>
      <c r="W18" s="0" t="n">
        <v>0.7</v>
      </c>
      <c r="X18" s="0" t="s">
        <v>21</v>
      </c>
      <c r="Y18" s="0" t="n">
        <v>24.3</v>
      </c>
      <c r="Z18" s="2" t="b">
        <f aca="false">TRUE()</f>
        <v>1</v>
      </c>
      <c r="AA18" s="2" t="b">
        <f aca="false">TRUE()</f>
        <v>1</v>
      </c>
      <c r="AB18" s="2" t="b">
        <f aca="false">FALSE()</f>
        <v>0</v>
      </c>
      <c r="AC18" s="2" t="b">
        <f aca="false">FALSE()</f>
        <v>0</v>
      </c>
      <c r="AD18" s="2" t="b">
        <f aca="false">TRUE()</f>
        <v>1</v>
      </c>
    </row>
    <row r="19" customFormat="false" ht="15" hidden="false" customHeight="false" outlineLevel="0" collapsed="false">
      <c r="A19" s="0" t="s">
        <v>115</v>
      </c>
      <c r="B19" s="0" t="s">
        <v>117</v>
      </c>
      <c r="C19" s="0" t="s">
        <v>19</v>
      </c>
      <c r="D19" s="0" t="s">
        <v>19</v>
      </c>
      <c r="E19" s="0" t="s">
        <v>61</v>
      </c>
      <c r="F19" s="0" t="n">
        <v>20</v>
      </c>
      <c r="G19" s="0" t="s">
        <v>459</v>
      </c>
      <c r="H19" s="0" t="s">
        <v>116</v>
      </c>
      <c r="I19" s="0" t="s">
        <v>114</v>
      </c>
      <c r="J19" s="0" t="s">
        <v>114</v>
      </c>
      <c r="K19" s="0" t="s">
        <v>30</v>
      </c>
      <c r="L19" s="0" t="s">
        <v>32</v>
      </c>
      <c r="M19" s="0" t="s">
        <v>118</v>
      </c>
      <c r="N19" s="0" t="s">
        <v>30</v>
      </c>
      <c r="O19" s="0" t="s">
        <v>494</v>
      </c>
      <c r="P19" s="0" t="s">
        <v>19</v>
      </c>
      <c r="Q19" s="0" t="s">
        <v>495</v>
      </c>
      <c r="R19" s="0" t="s">
        <v>463</v>
      </c>
      <c r="S19" s="0" t="s">
        <v>61</v>
      </c>
      <c r="T19" s="0" t="n">
        <v>20</v>
      </c>
      <c r="U19" s="0" t="n">
        <v>0.62</v>
      </c>
      <c r="V19" s="0" t="s">
        <v>97</v>
      </c>
      <c r="W19" s="0" t="n">
        <v>0.48</v>
      </c>
      <c r="X19" s="0" t="s">
        <v>97</v>
      </c>
      <c r="Y19" s="0" t="n">
        <v>11.92</v>
      </c>
      <c r="Z19" s="2" t="b">
        <f aca="false">TRUE()</f>
        <v>1</v>
      </c>
      <c r="AA19" s="2" t="b">
        <f aca="false">TRUE()</f>
        <v>1</v>
      </c>
      <c r="AB19" s="2" t="b">
        <f aca="false">FALSE()</f>
        <v>0</v>
      </c>
      <c r="AC19" s="2" t="b">
        <f aca="false">FALSE()</f>
        <v>0</v>
      </c>
      <c r="AD19" s="2" t="b">
        <f aca="false">TRUE()</f>
        <v>1</v>
      </c>
    </row>
    <row r="20" customFormat="false" ht="15" hidden="false" customHeight="false" outlineLevel="0" collapsed="false">
      <c r="A20" s="0" t="s">
        <v>120</v>
      </c>
      <c r="B20" s="0" t="s">
        <v>122</v>
      </c>
      <c r="C20" s="0" t="s">
        <v>19</v>
      </c>
      <c r="D20" s="0" t="s">
        <v>19</v>
      </c>
      <c r="E20" s="0" t="s">
        <v>21</v>
      </c>
      <c r="F20" s="0" t="n">
        <v>3.99</v>
      </c>
      <c r="G20" s="0" t="s">
        <v>459</v>
      </c>
      <c r="H20" s="0" t="s">
        <v>121</v>
      </c>
      <c r="I20" s="0" t="s">
        <v>119</v>
      </c>
      <c r="J20" s="0" t="s">
        <v>119</v>
      </c>
      <c r="K20" s="0" t="s">
        <v>37</v>
      </c>
      <c r="L20" s="0" t="s">
        <v>39</v>
      </c>
      <c r="M20" s="0" t="s">
        <v>123</v>
      </c>
      <c r="Z20" s="2" t="b">
        <f aca="false">TRUE()</f>
        <v>1</v>
      </c>
      <c r="AA20" s="2" t="b">
        <f aca="false">FALSE()</f>
        <v>0</v>
      </c>
    </row>
    <row r="21" customFormat="false" ht="15" hidden="false" customHeight="false" outlineLevel="0" collapsed="false">
      <c r="A21" s="0" t="s">
        <v>125</v>
      </c>
      <c r="B21" s="0" t="s">
        <v>127</v>
      </c>
      <c r="C21" s="0" t="s">
        <v>19</v>
      </c>
      <c r="D21" s="0" t="s">
        <v>19</v>
      </c>
      <c r="E21" s="0" t="s">
        <v>61</v>
      </c>
      <c r="F21" s="0" t="n">
        <v>10</v>
      </c>
      <c r="G21" s="0" t="s">
        <v>459</v>
      </c>
      <c r="H21" s="0" t="s">
        <v>126</v>
      </c>
      <c r="I21" s="0" t="s">
        <v>124</v>
      </c>
      <c r="J21" s="0" t="s">
        <v>124</v>
      </c>
      <c r="K21" s="0" t="s">
        <v>37</v>
      </c>
      <c r="L21" s="0" t="s">
        <v>39</v>
      </c>
      <c r="M21" s="0" t="s">
        <v>128</v>
      </c>
      <c r="Z21" s="2" t="b">
        <f aca="false">TRUE()</f>
        <v>1</v>
      </c>
      <c r="AA21" s="2" t="b">
        <f aca="false">FALSE()</f>
        <v>0</v>
      </c>
    </row>
    <row r="22" customFormat="false" ht="15" hidden="false" customHeight="false" outlineLevel="0" collapsed="false">
      <c r="A22" s="0" t="s">
        <v>130</v>
      </c>
      <c r="B22" s="0" t="s">
        <v>132</v>
      </c>
      <c r="C22" s="0" t="s">
        <v>19</v>
      </c>
      <c r="D22" s="0" t="s">
        <v>19</v>
      </c>
      <c r="E22" s="0" t="s">
        <v>29</v>
      </c>
      <c r="F22" s="0" t="n">
        <v>15</v>
      </c>
      <c r="G22" s="0" t="s">
        <v>459</v>
      </c>
      <c r="H22" s="0" t="s">
        <v>131</v>
      </c>
      <c r="I22" s="0" t="s">
        <v>129</v>
      </c>
      <c r="J22" s="0" t="s">
        <v>129</v>
      </c>
      <c r="K22" s="0" t="s">
        <v>30</v>
      </c>
      <c r="L22" s="0" t="s">
        <v>32</v>
      </c>
      <c r="M22" s="0" t="s">
        <v>133</v>
      </c>
      <c r="N22" s="0" t="s">
        <v>30</v>
      </c>
      <c r="O22" s="0" t="s">
        <v>496</v>
      </c>
      <c r="P22" s="0" t="s">
        <v>19</v>
      </c>
      <c r="Q22" s="0" t="s">
        <v>497</v>
      </c>
      <c r="R22" s="0" t="s">
        <v>463</v>
      </c>
      <c r="S22" s="0" t="s">
        <v>29</v>
      </c>
      <c r="T22" s="0" t="n">
        <v>15</v>
      </c>
      <c r="U22" s="0" t="n">
        <v>1</v>
      </c>
      <c r="V22" s="0" t="s">
        <v>29</v>
      </c>
      <c r="W22" s="0" t="n">
        <v>0.29</v>
      </c>
      <c r="X22" s="0" t="s">
        <v>29</v>
      </c>
      <c r="Y22" s="0" t="n">
        <v>14.71</v>
      </c>
      <c r="Z22" s="2" t="b">
        <f aca="false">TRUE()</f>
        <v>1</v>
      </c>
      <c r="AA22" s="2" t="b">
        <f aca="false">TRUE()</f>
        <v>1</v>
      </c>
      <c r="AB22" s="2" t="b">
        <f aca="false">FALSE()</f>
        <v>0</v>
      </c>
      <c r="AC22" s="2" t="b">
        <f aca="false">FALSE()</f>
        <v>0</v>
      </c>
      <c r="AD22" s="2" t="b">
        <f aca="false">TRUE()</f>
        <v>1</v>
      </c>
    </row>
    <row r="23" customFormat="false" ht="15" hidden="false" customHeight="false" outlineLevel="0" collapsed="false">
      <c r="A23" s="0" t="s">
        <v>135</v>
      </c>
      <c r="B23" s="0" t="s">
        <v>137</v>
      </c>
      <c r="C23" s="0" t="s">
        <v>19</v>
      </c>
      <c r="D23" s="0" t="s">
        <v>19</v>
      </c>
      <c r="E23" s="0" t="s">
        <v>29</v>
      </c>
      <c r="F23" s="0" t="n">
        <v>15</v>
      </c>
      <c r="G23" s="0" t="s">
        <v>459</v>
      </c>
      <c r="H23" s="0" t="s">
        <v>136</v>
      </c>
      <c r="I23" s="0" t="s">
        <v>134</v>
      </c>
      <c r="J23" s="0" t="s">
        <v>134</v>
      </c>
      <c r="K23" s="0" t="s">
        <v>30</v>
      </c>
      <c r="L23" s="0" t="s">
        <v>32</v>
      </c>
      <c r="M23" s="0" t="s">
        <v>138</v>
      </c>
      <c r="N23" s="0" t="s">
        <v>30</v>
      </c>
      <c r="O23" s="0" t="s">
        <v>498</v>
      </c>
      <c r="P23" s="0" t="s">
        <v>19</v>
      </c>
      <c r="Q23" s="0" t="s">
        <v>499</v>
      </c>
      <c r="R23" s="0" t="s">
        <v>463</v>
      </c>
      <c r="S23" s="0" t="s">
        <v>29</v>
      </c>
      <c r="T23" s="0" t="n">
        <v>15</v>
      </c>
      <c r="U23" s="0" t="n">
        <v>1</v>
      </c>
      <c r="V23" s="0" t="s">
        <v>29</v>
      </c>
      <c r="W23" s="0" t="n">
        <v>0.4</v>
      </c>
      <c r="X23" s="0" t="s">
        <v>29</v>
      </c>
      <c r="Y23" s="0" t="n">
        <v>14.6</v>
      </c>
      <c r="Z23" s="2" t="b">
        <f aca="false">TRUE()</f>
        <v>1</v>
      </c>
      <c r="AA23" s="2" t="b">
        <f aca="false">TRUE()</f>
        <v>1</v>
      </c>
      <c r="AB23" s="2" t="b">
        <f aca="false">FALSE()</f>
        <v>0</v>
      </c>
      <c r="AC23" s="2" t="b">
        <f aca="false">FALSE()</f>
        <v>0</v>
      </c>
      <c r="AD23" s="2" t="b">
        <f aca="false">TRUE()</f>
        <v>1</v>
      </c>
    </row>
    <row r="24" customFormat="false" ht="15" hidden="false" customHeight="false" outlineLevel="0" collapsed="false">
      <c r="A24" s="0" t="s">
        <v>140</v>
      </c>
      <c r="B24" s="0" t="s">
        <v>142</v>
      </c>
      <c r="C24" s="0" t="s">
        <v>19</v>
      </c>
      <c r="D24" s="0" t="s">
        <v>19</v>
      </c>
      <c r="E24" s="0" t="s">
        <v>61</v>
      </c>
      <c r="F24" s="0" t="n">
        <v>15</v>
      </c>
      <c r="G24" s="0" t="s">
        <v>459</v>
      </c>
      <c r="H24" s="0" t="s">
        <v>141</v>
      </c>
      <c r="I24" s="0" t="s">
        <v>139</v>
      </c>
      <c r="J24" s="0" t="s">
        <v>139</v>
      </c>
      <c r="K24" s="0" t="s">
        <v>22</v>
      </c>
      <c r="L24" s="0" t="s">
        <v>24</v>
      </c>
      <c r="M24" s="0" t="s">
        <v>143</v>
      </c>
      <c r="N24" s="0" t="s">
        <v>460</v>
      </c>
      <c r="O24" s="0" t="s">
        <v>500</v>
      </c>
      <c r="P24" s="0" t="s">
        <v>19</v>
      </c>
      <c r="Q24" s="0" t="s">
        <v>501</v>
      </c>
      <c r="R24" s="0" t="s">
        <v>463</v>
      </c>
      <c r="S24" s="0" t="s">
        <v>61</v>
      </c>
      <c r="T24" s="0" t="n">
        <v>15</v>
      </c>
      <c r="U24" s="0" t="n">
        <v>0.62</v>
      </c>
      <c r="V24" s="0" t="s">
        <v>97</v>
      </c>
      <c r="W24" s="0" t="n">
        <v>0.28</v>
      </c>
      <c r="X24" s="0" t="s">
        <v>97</v>
      </c>
      <c r="Y24" s="0" t="n">
        <v>9.02</v>
      </c>
      <c r="Z24" s="2" t="b">
        <f aca="false">TRUE()</f>
        <v>1</v>
      </c>
      <c r="AA24" s="2" t="b">
        <f aca="false">TRUE()</f>
        <v>1</v>
      </c>
      <c r="AB24" s="2" t="b">
        <f aca="false">FALSE()</f>
        <v>0</v>
      </c>
      <c r="AC24" s="2" t="b">
        <f aca="false">FALSE()</f>
        <v>0</v>
      </c>
      <c r="AD24" s="2" t="b">
        <f aca="false">TRUE()</f>
        <v>1</v>
      </c>
    </row>
    <row r="25" customFormat="false" ht="15" hidden="false" customHeight="false" outlineLevel="0" collapsed="false">
      <c r="A25" s="0" t="s">
        <v>145</v>
      </c>
      <c r="B25" s="0" t="s">
        <v>147</v>
      </c>
      <c r="C25" s="0" t="s">
        <v>19</v>
      </c>
      <c r="D25" s="0" t="s">
        <v>19</v>
      </c>
      <c r="E25" s="0" t="s">
        <v>29</v>
      </c>
      <c r="F25" s="0" t="n">
        <v>15</v>
      </c>
      <c r="G25" s="0" t="s">
        <v>459</v>
      </c>
      <c r="H25" s="0" t="s">
        <v>146</v>
      </c>
      <c r="I25" s="0" t="s">
        <v>144</v>
      </c>
      <c r="J25" s="0" t="s">
        <v>144</v>
      </c>
      <c r="K25" s="0" t="s">
        <v>22</v>
      </c>
      <c r="L25" s="0" t="s">
        <v>24</v>
      </c>
      <c r="M25" s="0" t="s">
        <v>148</v>
      </c>
      <c r="N25" s="0" t="s">
        <v>460</v>
      </c>
      <c r="O25" s="0" t="s">
        <v>502</v>
      </c>
      <c r="P25" s="0" t="s">
        <v>19</v>
      </c>
      <c r="Q25" s="0" t="s">
        <v>503</v>
      </c>
      <c r="R25" s="0" t="s">
        <v>463</v>
      </c>
      <c r="S25" s="0" t="s">
        <v>29</v>
      </c>
      <c r="T25" s="0" t="n">
        <v>15</v>
      </c>
      <c r="U25" s="0" t="n">
        <v>1</v>
      </c>
      <c r="V25" s="0" t="s">
        <v>29</v>
      </c>
      <c r="W25" s="0" t="n">
        <v>0.38</v>
      </c>
      <c r="X25" s="0" t="s">
        <v>29</v>
      </c>
      <c r="Y25" s="0" t="n">
        <v>14.62</v>
      </c>
      <c r="Z25" s="2" t="b">
        <f aca="false">TRUE()</f>
        <v>1</v>
      </c>
      <c r="AA25" s="2" t="b">
        <f aca="false">TRUE()</f>
        <v>1</v>
      </c>
      <c r="AB25" s="2" t="b">
        <f aca="false">FALSE()</f>
        <v>0</v>
      </c>
      <c r="AC25" s="2" t="b">
        <f aca="false">FALSE()</f>
        <v>0</v>
      </c>
      <c r="AD25" s="2" t="b">
        <f aca="false">TRUE()</f>
        <v>1</v>
      </c>
    </row>
    <row r="26" customFormat="false" ht="15" hidden="false" customHeight="false" outlineLevel="0" collapsed="false">
      <c r="A26" s="0" t="s">
        <v>150</v>
      </c>
      <c r="B26" s="0" t="s">
        <v>152</v>
      </c>
      <c r="C26" s="0" t="s">
        <v>19</v>
      </c>
      <c r="D26" s="0" t="s">
        <v>19</v>
      </c>
      <c r="E26" s="0" t="s">
        <v>21</v>
      </c>
      <c r="F26" s="0" t="n">
        <v>5</v>
      </c>
      <c r="G26" s="0" t="s">
        <v>459</v>
      </c>
      <c r="H26" s="0" t="s">
        <v>151</v>
      </c>
      <c r="I26" s="0" t="s">
        <v>149</v>
      </c>
      <c r="J26" s="0" t="s">
        <v>149</v>
      </c>
      <c r="K26" s="0" t="s">
        <v>22</v>
      </c>
      <c r="L26" s="0" t="s">
        <v>24</v>
      </c>
      <c r="M26" s="0" t="s">
        <v>153</v>
      </c>
      <c r="N26" s="0" t="s">
        <v>460</v>
      </c>
      <c r="O26" s="0" t="s">
        <v>504</v>
      </c>
      <c r="P26" s="0" t="s">
        <v>19</v>
      </c>
      <c r="Q26" s="0" t="s">
        <v>505</v>
      </c>
      <c r="R26" s="0" t="s">
        <v>463</v>
      </c>
      <c r="S26" s="0" t="s">
        <v>21</v>
      </c>
      <c r="T26" s="0" t="n">
        <v>5</v>
      </c>
      <c r="U26" s="0" t="n">
        <v>1</v>
      </c>
      <c r="V26" s="0" t="s">
        <v>21</v>
      </c>
      <c r="W26" s="0" t="n">
        <v>0.13</v>
      </c>
      <c r="X26" s="0" t="s">
        <v>21</v>
      </c>
      <c r="Y26" s="0" t="n">
        <v>4.87</v>
      </c>
      <c r="Z26" s="2" t="b">
        <f aca="false">TRUE()</f>
        <v>1</v>
      </c>
      <c r="AA26" s="2" t="b">
        <f aca="false">TRUE()</f>
        <v>1</v>
      </c>
      <c r="AB26" s="2" t="b">
        <f aca="false">FALSE()</f>
        <v>0</v>
      </c>
      <c r="AC26" s="2" t="b">
        <f aca="false">FALSE()</f>
        <v>0</v>
      </c>
      <c r="AD26" s="2" t="b">
        <f aca="false">TRUE()</f>
        <v>1</v>
      </c>
    </row>
    <row r="27" customFormat="false" ht="15" hidden="false" customHeight="false" outlineLevel="0" collapsed="false">
      <c r="A27" s="0" t="s">
        <v>155</v>
      </c>
      <c r="B27" s="0" t="s">
        <v>157</v>
      </c>
      <c r="C27" s="0" t="s">
        <v>19</v>
      </c>
      <c r="D27" s="0" t="s">
        <v>19</v>
      </c>
      <c r="E27" s="0" t="s">
        <v>55</v>
      </c>
      <c r="F27" s="0" t="n">
        <v>200</v>
      </c>
      <c r="G27" s="0" t="s">
        <v>459</v>
      </c>
      <c r="H27" s="0" t="s">
        <v>156</v>
      </c>
      <c r="I27" s="0" t="s">
        <v>154</v>
      </c>
      <c r="J27" s="0" t="s">
        <v>154</v>
      </c>
      <c r="K27" s="0" t="s">
        <v>22</v>
      </c>
      <c r="L27" s="0" t="s">
        <v>24</v>
      </c>
      <c r="M27" s="0" t="s">
        <v>158</v>
      </c>
      <c r="N27" s="0" t="s">
        <v>460</v>
      </c>
      <c r="O27" s="0" t="s">
        <v>506</v>
      </c>
      <c r="P27" s="0" t="s">
        <v>19</v>
      </c>
      <c r="Q27" s="0" t="s">
        <v>507</v>
      </c>
      <c r="R27" s="0" t="s">
        <v>463</v>
      </c>
      <c r="S27" s="0" t="s">
        <v>55</v>
      </c>
      <c r="T27" s="0" t="n">
        <v>198.44</v>
      </c>
      <c r="U27" s="0" t="n">
        <v>0.054</v>
      </c>
      <c r="V27" s="0" t="s">
        <v>55</v>
      </c>
      <c r="W27" s="0" t="n">
        <v>6.25</v>
      </c>
      <c r="X27" s="0" t="s">
        <v>55</v>
      </c>
      <c r="Y27" s="0" t="n">
        <v>4.47</v>
      </c>
      <c r="Z27" s="2" t="b">
        <f aca="false">TRUE()</f>
        <v>1</v>
      </c>
      <c r="AA27" s="2" t="b">
        <f aca="false">TRUE()</f>
        <v>1</v>
      </c>
      <c r="AB27" s="2" t="b">
        <f aca="false">TRUE()</f>
        <v>1</v>
      </c>
      <c r="AC27" s="2" t="b">
        <f aca="false">FALSE()</f>
        <v>0</v>
      </c>
      <c r="AD27" s="2" t="b">
        <f aca="false">TRUE()</f>
        <v>1</v>
      </c>
    </row>
    <row r="28" customFormat="false" ht="15" hidden="false" customHeight="false" outlineLevel="0" collapsed="false">
      <c r="A28" s="0" t="s">
        <v>160</v>
      </c>
      <c r="B28" s="0" t="s">
        <v>162</v>
      </c>
      <c r="C28" s="0" t="s">
        <v>19</v>
      </c>
      <c r="D28" s="0" t="s">
        <v>19</v>
      </c>
      <c r="E28" s="0" t="s">
        <v>29</v>
      </c>
      <c r="F28" s="0" t="n">
        <v>10</v>
      </c>
      <c r="G28" s="0" t="s">
        <v>459</v>
      </c>
      <c r="H28" s="0" t="s">
        <v>161</v>
      </c>
      <c r="I28" s="0" t="s">
        <v>159</v>
      </c>
      <c r="J28" s="0" t="s">
        <v>159</v>
      </c>
      <c r="K28" s="0" t="s">
        <v>22</v>
      </c>
      <c r="L28" s="0" t="s">
        <v>24</v>
      </c>
      <c r="M28" s="0" t="s">
        <v>163</v>
      </c>
      <c r="N28" s="0" t="s">
        <v>460</v>
      </c>
      <c r="O28" s="0" t="s">
        <v>508</v>
      </c>
      <c r="P28" s="0" t="s">
        <v>19</v>
      </c>
      <c r="Q28" s="0" t="s">
        <v>509</v>
      </c>
      <c r="R28" s="0" t="s">
        <v>463</v>
      </c>
      <c r="S28" s="0" t="s">
        <v>29</v>
      </c>
      <c r="T28" s="0" t="n">
        <v>10</v>
      </c>
      <c r="U28" s="0" t="n">
        <v>1</v>
      </c>
      <c r="V28" s="0" t="s">
        <v>29</v>
      </c>
      <c r="W28" s="0" t="n">
        <v>0.21</v>
      </c>
      <c r="X28" s="0" t="s">
        <v>29</v>
      </c>
      <c r="Y28" s="0" t="n">
        <v>9.79</v>
      </c>
      <c r="Z28" s="2" t="b">
        <f aca="false">TRUE()</f>
        <v>1</v>
      </c>
      <c r="AA28" s="2" t="b">
        <f aca="false">TRUE()</f>
        <v>1</v>
      </c>
      <c r="AB28" s="2" t="b">
        <f aca="false">FALSE()</f>
        <v>0</v>
      </c>
      <c r="AC28" s="2" t="b">
        <f aca="false">FALSE()</f>
        <v>0</v>
      </c>
      <c r="AD28" s="2" t="b">
        <f aca="false">TRUE()</f>
        <v>1</v>
      </c>
    </row>
    <row r="29" customFormat="false" ht="15" hidden="false" customHeight="false" outlineLevel="0" collapsed="false">
      <c r="A29" s="0" t="s">
        <v>165</v>
      </c>
      <c r="B29" s="0" t="s">
        <v>167</v>
      </c>
      <c r="C29" s="0" t="s">
        <v>19</v>
      </c>
      <c r="D29" s="0" t="s">
        <v>19</v>
      </c>
      <c r="E29" s="0" t="s">
        <v>29</v>
      </c>
      <c r="F29" s="0" t="n">
        <v>40</v>
      </c>
      <c r="G29" s="0" t="s">
        <v>459</v>
      </c>
      <c r="H29" s="0" t="s">
        <v>166</v>
      </c>
      <c r="I29" s="0" t="s">
        <v>164</v>
      </c>
      <c r="J29" s="0" t="s">
        <v>164</v>
      </c>
      <c r="K29" s="0" t="s">
        <v>22</v>
      </c>
      <c r="L29" s="0" t="s">
        <v>24</v>
      </c>
      <c r="M29" s="0" t="s">
        <v>168</v>
      </c>
      <c r="N29" s="0" t="s">
        <v>460</v>
      </c>
      <c r="O29" s="0" t="s">
        <v>510</v>
      </c>
      <c r="P29" s="0" t="s">
        <v>19</v>
      </c>
      <c r="Q29" s="0" t="s">
        <v>511</v>
      </c>
      <c r="R29" s="0" t="s">
        <v>463</v>
      </c>
      <c r="S29" s="0" t="s">
        <v>29</v>
      </c>
      <c r="T29" s="0" t="n">
        <v>40</v>
      </c>
      <c r="U29" s="0" t="n">
        <v>1</v>
      </c>
      <c r="V29" s="0" t="s">
        <v>29</v>
      </c>
      <c r="W29" s="0" t="n">
        <v>1.15</v>
      </c>
      <c r="X29" s="0" t="s">
        <v>29</v>
      </c>
      <c r="Y29" s="0" t="n">
        <v>38.85</v>
      </c>
      <c r="Z29" s="2" t="b">
        <f aca="false">TRUE()</f>
        <v>1</v>
      </c>
      <c r="AA29" s="2" t="b">
        <f aca="false">TRUE()</f>
        <v>1</v>
      </c>
      <c r="AB29" s="2" t="b">
        <f aca="false">FALSE()</f>
        <v>0</v>
      </c>
      <c r="AC29" s="2" t="b">
        <f aca="false">FALSE()</f>
        <v>0</v>
      </c>
      <c r="AD29" s="2" t="b">
        <f aca="false">TRUE()</f>
        <v>1</v>
      </c>
    </row>
    <row r="30" customFormat="false" ht="15" hidden="false" customHeight="false" outlineLevel="0" collapsed="false">
      <c r="A30" s="0" t="s">
        <v>170</v>
      </c>
      <c r="B30" s="0" t="s">
        <v>172</v>
      </c>
      <c r="C30" s="0" t="s">
        <v>19</v>
      </c>
      <c r="D30" s="0" t="s">
        <v>19</v>
      </c>
      <c r="E30" s="0" t="s">
        <v>49</v>
      </c>
      <c r="F30" s="0" t="n">
        <v>15</v>
      </c>
      <c r="G30" s="0" t="s">
        <v>459</v>
      </c>
      <c r="H30" s="0" t="s">
        <v>171</v>
      </c>
      <c r="I30" s="0" t="s">
        <v>169</v>
      </c>
      <c r="J30" s="0" t="s">
        <v>169</v>
      </c>
      <c r="K30" s="0" t="s">
        <v>22</v>
      </c>
      <c r="L30" s="0" t="s">
        <v>24</v>
      </c>
      <c r="M30" s="0" t="s">
        <v>173</v>
      </c>
      <c r="N30" s="0" t="s">
        <v>460</v>
      </c>
      <c r="O30" s="0" t="s">
        <v>512</v>
      </c>
      <c r="P30" s="0" t="s">
        <v>19</v>
      </c>
      <c r="Q30" s="0" t="s">
        <v>513</v>
      </c>
      <c r="R30" s="0" t="s">
        <v>463</v>
      </c>
      <c r="S30" s="0" t="s">
        <v>49</v>
      </c>
      <c r="T30" s="0" t="n">
        <v>15</v>
      </c>
      <c r="U30" s="0" t="n">
        <v>0.72</v>
      </c>
      <c r="V30" s="0" t="s">
        <v>49</v>
      </c>
      <c r="W30" s="0" t="n">
        <v>0.4</v>
      </c>
      <c r="X30" s="0" t="s">
        <v>49</v>
      </c>
      <c r="Y30" s="0" t="n">
        <v>10.4</v>
      </c>
      <c r="Z30" s="2" t="b">
        <f aca="false">TRUE()</f>
        <v>1</v>
      </c>
      <c r="AA30" s="2" t="b">
        <f aca="false">TRUE()</f>
        <v>1</v>
      </c>
      <c r="AB30" s="2" t="b">
        <f aca="false">FALSE()</f>
        <v>0</v>
      </c>
      <c r="AC30" s="2" t="b">
        <f aca="false">FALSE()</f>
        <v>0</v>
      </c>
      <c r="AD30" s="2" t="b">
        <f aca="false">TRUE()</f>
        <v>1</v>
      </c>
    </row>
    <row r="31" customFormat="false" ht="15" hidden="false" customHeight="false" outlineLevel="0" collapsed="false">
      <c r="A31" s="0" t="s">
        <v>175</v>
      </c>
      <c r="B31" s="0" t="s">
        <v>177</v>
      </c>
      <c r="C31" s="0" t="s">
        <v>19</v>
      </c>
      <c r="D31" s="0" t="s">
        <v>19</v>
      </c>
      <c r="E31" s="0" t="s">
        <v>178</v>
      </c>
      <c r="F31" s="0" t="n">
        <v>15</v>
      </c>
      <c r="G31" s="0" t="s">
        <v>459</v>
      </c>
      <c r="H31" s="0" t="s">
        <v>176</v>
      </c>
      <c r="I31" s="0" t="s">
        <v>174</v>
      </c>
      <c r="J31" s="0" t="s">
        <v>174</v>
      </c>
      <c r="K31" s="0" t="s">
        <v>22</v>
      </c>
      <c r="L31" s="0" t="s">
        <v>24</v>
      </c>
      <c r="M31" s="0" t="s">
        <v>179</v>
      </c>
      <c r="N31" s="0" t="s">
        <v>460</v>
      </c>
      <c r="O31" s="0" t="s">
        <v>514</v>
      </c>
      <c r="P31" s="0" t="s">
        <v>19</v>
      </c>
      <c r="Q31" s="0" t="s">
        <v>515</v>
      </c>
      <c r="R31" s="0" t="s">
        <v>463</v>
      </c>
      <c r="S31" s="0" t="s">
        <v>178</v>
      </c>
      <c r="T31" s="0" t="n">
        <v>15</v>
      </c>
      <c r="U31" s="0" t="n">
        <v>0.484</v>
      </c>
      <c r="V31" s="0" t="s">
        <v>97</v>
      </c>
      <c r="W31" s="0" t="n">
        <v>0.39</v>
      </c>
      <c r="X31" s="0" t="s">
        <v>97</v>
      </c>
      <c r="Y31" s="0" t="n">
        <v>6.87</v>
      </c>
      <c r="Z31" s="2" t="b">
        <f aca="false">TRUE()</f>
        <v>1</v>
      </c>
      <c r="AA31" s="2" t="b">
        <f aca="false">TRUE()</f>
        <v>1</v>
      </c>
      <c r="AB31" s="2" t="b">
        <f aca="false">FALSE()</f>
        <v>0</v>
      </c>
      <c r="AC31" s="2" t="b">
        <f aca="false">FALSE()</f>
        <v>0</v>
      </c>
      <c r="AD31" s="2" t="b">
        <f aca="false">TRUE()</f>
        <v>1</v>
      </c>
    </row>
    <row r="32" customFormat="false" ht="15" hidden="false" customHeight="false" outlineLevel="0" collapsed="false">
      <c r="A32" s="0" t="s">
        <v>181</v>
      </c>
      <c r="B32" s="0" t="s">
        <v>183</v>
      </c>
      <c r="C32" s="0" t="s">
        <v>19</v>
      </c>
      <c r="D32" s="0" t="s">
        <v>19</v>
      </c>
      <c r="E32" s="0" t="s">
        <v>49</v>
      </c>
      <c r="F32" s="0" t="n">
        <v>5.49</v>
      </c>
      <c r="G32" s="0" t="s">
        <v>459</v>
      </c>
      <c r="H32" s="0" t="s">
        <v>182</v>
      </c>
      <c r="I32" s="0" t="s">
        <v>180</v>
      </c>
      <c r="J32" s="0" t="s">
        <v>180</v>
      </c>
      <c r="K32" s="0" t="s">
        <v>22</v>
      </c>
      <c r="L32" s="0" t="s">
        <v>24</v>
      </c>
      <c r="M32" s="0" t="s">
        <v>184</v>
      </c>
      <c r="N32" s="0" t="s">
        <v>460</v>
      </c>
      <c r="O32" s="0" t="s">
        <v>516</v>
      </c>
      <c r="P32" s="0" t="s">
        <v>19</v>
      </c>
      <c r="Q32" s="0" t="s">
        <v>517</v>
      </c>
      <c r="R32" s="0" t="s">
        <v>463</v>
      </c>
      <c r="S32" s="0" t="s">
        <v>49</v>
      </c>
      <c r="T32" s="0" t="n">
        <v>5.49</v>
      </c>
      <c r="U32" s="0" t="n">
        <v>0.72</v>
      </c>
      <c r="V32" s="0" t="s">
        <v>49</v>
      </c>
      <c r="W32" s="0" t="n">
        <v>0.17</v>
      </c>
      <c r="X32" s="0" t="s">
        <v>49</v>
      </c>
      <c r="Y32" s="0" t="n">
        <v>3.78</v>
      </c>
      <c r="Z32" s="2" t="b">
        <f aca="false">TRUE()</f>
        <v>1</v>
      </c>
      <c r="AA32" s="2" t="b">
        <f aca="false">TRUE()</f>
        <v>1</v>
      </c>
      <c r="AB32" s="2" t="b">
        <f aca="false">FALSE()</f>
        <v>0</v>
      </c>
      <c r="AC32" s="2" t="b">
        <f aca="false">FALSE()</f>
        <v>0</v>
      </c>
      <c r="AD32" s="2" t="b">
        <f aca="false">TRUE()</f>
        <v>1</v>
      </c>
    </row>
    <row r="33" customFormat="false" ht="15" hidden="false" customHeight="false" outlineLevel="0" collapsed="false">
      <c r="A33" s="0" t="s">
        <v>186</v>
      </c>
      <c r="B33" s="0" t="s">
        <v>188</v>
      </c>
      <c r="C33" s="0" t="s">
        <v>19</v>
      </c>
      <c r="D33" s="0" t="s">
        <v>19</v>
      </c>
      <c r="E33" s="0" t="s">
        <v>21</v>
      </c>
      <c r="F33" s="0" t="n">
        <v>40</v>
      </c>
      <c r="G33" s="0" t="s">
        <v>459</v>
      </c>
      <c r="H33" s="0" t="s">
        <v>187</v>
      </c>
      <c r="I33" s="0" t="s">
        <v>185</v>
      </c>
      <c r="J33" s="0" t="s">
        <v>185</v>
      </c>
      <c r="K33" s="0" t="s">
        <v>30</v>
      </c>
      <c r="L33" s="0" t="s">
        <v>32</v>
      </c>
      <c r="M33" s="0" t="s">
        <v>189</v>
      </c>
      <c r="N33" s="0" t="s">
        <v>30</v>
      </c>
      <c r="O33" s="0" t="s">
        <v>518</v>
      </c>
      <c r="P33" s="0" t="s">
        <v>19</v>
      </c>
      <c r="Q33" s="0" t="s">
        <v>519</v>
      </c>
      <c r="R33" s="0" t="s">
        <v>463</v>
      </c>
      <c r="S33" s="0" t="s">
        <v>21</v>
      </c>
      <c r="T33" s="0" t="n">
        <v>40</v>
      </c>
      <c r="U33" s="0" t="n">
        <v>1</v>
      </c>
      <c r="V33" s="0" t="s">
        <v>21</v>
      </c>
      <c r="W33" s="0" t="n">
        <v>0.99</v>
      </c>
      <c r="X33" s="0" t="s">
        <v>21</v>
      </c>
      <c r="Y33" s="0" t="n">
        <v>39.01</v>
      </c>
      <c r="Z33" s="2" t="b">
        <f aca="false">TRUE()</f>
        <v>1</v>
      </c>
      <c r="AA33" s="2" t="b">
        <f aca="false">TRUE()</f>
        <v>1</v>
      </c>
      <c r="AB33" s="2" t="b">
        <f aca="false">FALSE()</f>
        <v>0</v>
      </c>
      <c r="AC33" s="2" t="b">
        <f aca="false">FALSE()</f>
        <v>0</v>
      </c>
      <c r="AD33" s="2" t="b">
        <f aca="false">TRUE()</f>
        <v>1</v>
      </c>
    </row>
    <row r="34" customFormat="false" ht="15" hidden="false" customHeight="false" outlineLevel="0" collapsed="false">
      <c r="A34" s="0" t="s">
        <v>191</v>
      </c>
      <c r="B34" s="0" t="s">
        <v>193</v>
      </c>
      <c r="C34" s="0" t="s">
        <v>19</v>
      </c>
      <c r="D34" s="0" t="s">
        <v>19</v>
      </c>
      <c r="E34" s="0" t="s">
        <v>29</v>
      </c>
      <c r="F34" s="0" t="n">
        <v>15</v>
      </c>
      <c r="G34" s="0" t="s">
        <v>459</v>
      </c>
      <c r="H34" s="0" t="s">
        <v>192</v>
      </c>
      <c r="I34" s="0" t="s">
        <v>190</v>
      </c>
      <c r="J34" s="0" t="s">
        <v>190</v>
      </c>
      <c r="K34" s="0" t="s">
        <v>22</v>
      </c>
      <c r="L34" s="0" t="s">
        <v>24</v>
      </c>
      <c r="M34" s="0" t="s">
        <v>194</v>
      </c>
      <c r="N34" s="0" t="s">
        <v>460</v>
      </c>
      <c r="O34" s="0" t="s">
        <v>520</v>
      </c>
      <c r="P34" s="0" t="s">
        <v>19</v>
      </c>
      <c r="Q34" s="0" t="s">
        <v>521</v>
      </c>
      <c r="R34" s="0" t="s">
        <v>463</v>
      </c>
      <c r="S34" s="0" t="s">
        <v>29</v>
      </c>
      <c r="T34" s="0" t="n">
        <v>15</v>
      </c>
      <c r="U34" s="0" t="n">
        <v>1</v>
      </c>
      <c r="V34" s="0" t="s">
        <v>29</v>
      </c>
      <c r="W34" s="0" t="n">
        <v>0.35</v>
      </c>
      <c r="X34" s="0" t="s">
        <v>29</v>
      </c>
      <c r="Y34" s="0" t="n">
        <v>14.65</v>
      </c>
      <c r="Z34" s="2" t="b">
        <f aca="false">TRUE()</f>
        <v>1</v>
      </c>
      <c r="AA34" s="2" t="b">
        <f aca="false">TRUE()</f>
        <v>1</v>
      </c>
      <c r="AB34" s="2" t="b">
        <f aca="false">FALSE()</f>
        <v>0</v>
      </c>
      <c r="AC34" s="2" t="b">
        <f aca="false">FALSE()</f>
        <v>0</v>
      </c>
      <c r="AD34" s="2" t="b">
        <f aca="false">TRUE()</f>
        <v>1</v>
      </c>
    </row>
    <row r="35" customFormat="false" ht="15" hidden="false" customHeight="false" outlineLevel="0" collapsed="false">
      <c r="A35" s="0" t="s">
        <v>196</v>
      </c>
      <c r="B35" s="0" t="s">
        <v>198</v>
      </c>
      <c r="C35" s="0" t="s">
        <v>19</v>
      </c>
      <c r="D35" s="0" t="s">
        <v>19</v>
      </c>
      <c r="E35" s="0" t="s">
        <v>97</v>
      </c>
      <c r="F35" s="0" t="n">
        <v>15</v>
      </c>
      <c r="G35" s="0" t="s">
        <v>459</v>
      </c>
      <c r="H35" s="0" t="s">
        <v>197</v>
      </c>
      <c r="I35" s="0" t="s">
        <v>195</v>
      </c>
      <c r="J35" s="0" t="s">
        <v>195</v>
      </c>
      <c r="K35" s="0" t="s">
        <v>22</v>
      </c>
      <c r="L35" s="0" t="s">
        <v>24</v>
      </c>
      <c r="M35" s="0" t="s">
        <v>199</v>
      </c>
      <c r="N35" s="0" t="s">
        <v>460</v>
      </c>
      <c r="O35" s="0" t="s">
        <v>522</v>
      </c>
      <c r="P35" s="0" t="s">
        <v>19</v>
      </c>
      <c r="Q35" s="0" t="s">
        <v>523</v>
      </c>
      <c r="R35" s="0" t="s">
        <v>463</v>
      </c>
      <c r="S35" s="0" t="s">
        <v>97</v>
      </c>
      <c r="T35" s="0" t="n">
        <v>15</v>
      </c>
      <c r="U35" s="0" t="n">
        <v>1</v>
      </c>
      <c r="V35" s="0" t="s">
        <v>97</v>
      </c>
      <c r="W35" s="0" t="n">
        <v>0.37</v>
      </c>
      <c r="X35" s="0" t="s">
        <v>97</v>
      </c>
      <c r="Y35" s="0" t="n">
        <v>14.63</v>
      </c>
      <c r="Z35" s="2" t="b">
        <f aca="false">TRUE()</f>
        <v>1</v>
      </c>
      <c r="AA35" s="2" t="b">
        <f aca="false">TRUE()</f>
        <v>1</v>
      </c>
      <c r="AB35" s="2" t="b">
        <f aca="false">FALSE()</f>
        <v>0</v>
      </c>
      <c r="AC35" s="2" t="b">
        <f aca="false">FALSE()</f>
        <v>0</v>
      </c>
      <c r="AD35" s="2" t="b">
        <f aca="false">TRUE()</f>
        <v>1</v>
      </c>
    </row>
    <row r="36" customFormat="false" ht="15" hidden="false" customHeight="false" outlineLevel="0" collapsed="false">
      <c r="A36" s="0" t="s">
        <v>201</v>
      </c>
      <c r="B36" s="0" t="s">
        <v>203</v>
      </c>
      <c r="C36" s="0" t="s">
        <v>19</v>
      </c>
      <c r="D36" s="0" t="s">
        <v>19</v>
      </c>
      <c r="E36" s="0" t="s">
        <v>55</v>
      </c>
      <c r="F36" s="0" t="n">
        <v>500</v>
      </c>
      <c r="G36" s="0" t="s">
        <v>459</v>
      </c>
      <c r="H36" s="0" t="s">
        <v>202</v>
      </c>
      <c r="I36" s="0" t="s">
        <v>200</v>
      </c>
      <c r="J36" s="0" t="s">
        <v>200</v>
      </c>
      <c r="K36" s="0" t="s">
        <v>22</v>
      </c>
      <c r="L36" s="0" t="s">
        <v>24</v>
      </c>
      <c r="M36" s="0" t="s">
        <v>204</v>
      </c>
      <c r="N36" s="0" t="s">
        <v>460</v>
      </c>
      <c r="O36" s="0" t="s">
        <v>524</v>
      </c>
      <c r="P36" s="0" t="s">
        <v>19</v>
      </c>
      <c r="Q36" s="0" t="s">
        <v>525</v>
      </c>
      <c r="R36" s="0" t="s">
        <v>463</v>
      </c>
      <c r="S36" s="0" t="s">
        <v>55</v>
      </c>
      <c r="T36" s="0" t="n">
        <v>500</v>
      </c>
      <c r="U36" s="0" t="n">
        <v>0.054</v>
      </c>
      <c r="V36" s="0" t="s">
        <v>55</v>
      </c>
      <c r="W36" s="0" t="n">
        <v>10.42</v>
      </c>
      <c r="X36" s="0" t="s">
        <v>55</v>
      </c>
      <c r="Y36" s="0" t="n">
        <v>16.58</v>
      </c>
      <c r="Z36" s="2" t="b">
        <f aca="false">TRUE()</f>
        <v>1</v>
      </c>
      <c r="AA36" s="2" t="b">
        <f aca="false">TRUE()</f>
        <v>1</v>
      </c>
      <c r="AB36" s="2" t="b">
        <f aca="false">FALSE()</f>
        <v>0</v>
      </c>
      <c r="AC36" s="2" t="b">
        <f aca="false">FALSE()</f>
        <v>0</v>
      </c>
      <c r="AD36" s="2" t="b">
        <f aca="false">TRUE()</f>
        <v>1</v>
      </c>
    </row>
    <row r="37" customFormat="false" ht="15" hidden="false" customHeight="false" outlineLevel="0" collapsed="false">
      <c r="A37" s="0" t="s">
        <v>206</v>
      </c>
      <c r="B37" s="0" t="s">
        <v>208</v>
      </c>
      <c r="C37" s="0" t="s">
        <v>19</v>
      </c>
      <c r="D37" s="0" t="s">
        <v>19</v>
      </c>
      <c r="E37" s="0" t="s">
        <v>49</v>
      </c>
      <c r="F37" s="0" t="n">
        <v>7</v>
      </c>
      <c r="G37" s="0" t="s">
        <v>459</v>
      </c>
      <c r="H37" s="0" t="s">
        <v>207</v>
      </c>
      <c r="I37" s="0" t="s">
        <v>205</v>
      </c>
      <c r="J37" s="0" t="s">
        <v>205</v>
      </c>
      <c r="K37" s="0" t="s">
        <v>22</v>
      </c>
      <c r="L37" s="0" t="s">
        <v>24</v>
      </c>
      <c r="M37" s="0" t="s">
        <v>209</v>
      </c>
      <c r="N37" s="0" t="s">
        <v>460</v>
      </c>
      <c r="O37" s="0" t="s">
        <v>526</v>
      </c>
      <c r="P37" s="0" t="s">
        <v>19</v>
      </c>
      <c r="Q37" s="0" t="s">
        <v>527</v>
      </c>
      <c r="R37" s="0" t="s">
        <v>463</v>
      </c>
      <c r="S37" s="0" t="s">
        <v>49</v>
      </c>
      <c r="T37" s="0" t="n">
        <v>7</v>
      </c>
      <c r="U37" s="0" t="n">
        <v>0.72</v>
      </c>
      <c r="V37" s="0" t="s">
        <v>49</v>
      </c>
      <c r="W37" s="0" t="n">
        <v>0.21</v>
      </c>
      <c r="X37" s="0" t="s">
        <v>49</v>
      </c>
      <c r="Y37" s="0" t="n">
        <v>4.83</v>
      </c>
      <c r="Z37" s="2" t="b">
        <f aca="false">TRUE()</f>
        <v>1</v>
      </c>
      <c r="AA37" s="2" t="b">
        <f aca="false">TRUE()</f>
        <v>1</v>
      </c>
      <c r="AB37" s="2" t="b">
        <f aca="false">FALSE()</f>
        <v>0</v>
      </c>
      <c r="AC37" s="2" t="b">
        <f aca="false">FALSE()</f>
        <v>0</v>
      </c>
      <c r="AD37" s="2" t="b">
        <f aca="false">TRUE()</f>
        <v>1</v>
      </c>
    </row>
    <row r="38" customFormat="false" ht="15" hidden="false" customHeight="false" outlineLevel="0" collapsed="false">
      <c r="A38" s="0" t="s">
        <v>211</v>
      </c>
      <c r="B38" s="0" t="s">
        <v>213</v>
      </c>
      <c r="C38" s="0" t="s">
        <v>19</v>
      </c>
      <c r="D38" s="0" t="s">
        <v>19</v>
      </c>
      <c r="E38" s="0" t="s">
        <v>29</v>
      </c>
      <c r="F38" s="0" t="n">
        <v>10</v>
      </c>
      <c r="G38" s="0" t="s">
        <v>459</v>
      </c>
      <c r="H38" s="0" t="s">
        <v>212</v>
      </c>
      <c r="I38" s="0" t="s">
        <v>210</v>
      </c>
      <c r="J38" s="0" t="s">
        <v>210</v>
      </c>
      <c r="K38" s="0" t="s">
        <v>22</v>
      </c>
      <c r="L38" s="0" t="s">
        <v>24</v>
      </c>
      <c r="M38" s="0" t="s">
        <v>214</v>
      </c>
      <c r="N38" s="0" t="s">
        <v>460</v>
      </c>
      <c r="O38" s="0" t="s">
        <v>528</v>
      </c>
      <c r="P38" s="0" t="s">
        <v>19</v>
      </c>
      <c r="Q38" s="0" t="s">
        <v>529</v>
      </c>
      <c r="R38" s="0" t="s">
        <v>463</v>
      </c>
      <c r="S38" s="0" t="s">
        <v>29</v>
      </c>
      <c r="T38" s="0" t="n">
        <v>10</v>
      </c>
      <c r="U38" s="0" t="n">
        <v>1</v>
      </c>
      <c r="V38" s="0" t="s">
        <v>29</v>
      </c>
      <c r="W38" s="0" t="n">
        <v>0.26</v>
      </c>
      <c r="X38" s="0" t="s">
        <v>29</v>
      </c>
      <c r="Y38" s="0" t="n">
        <v>9.74</v>
      </c>
      <c r="Z38" s="2" t="b">
        <f aca="false">TRUE()</f>
        <v>1</v>
      </c>
      <c r="AA38" s="2" t="b">
        <f aca="false">TRUE()</f>
        <v>1</v>
      </c>
      <c r="AB38" s="2" t="b">
        <f aca="false">FALSE()</f>
        <v>0</v>
      </c>
      <c r="AC38" s="2" t="b">
        <f aca="false">FALSE()</f>
        <v>0</v>
      </c>
      <c r="AD38" s="2" t="b">
        <f aca="false">TRUE()</f>
        <v>1</v>
      </c>
    </row>
    <row r="39" customFormat="false" ht="15" hidden="false" customHeight="false" outlineLevel="0" collapsed="false">
      <c r="A39" s="0" t="s">
        <v>216</v>
      </c>
      <c r="B39" s="0" t="s">
        <v>218</v>
      </c>
      <c r="C39" s="0" t="s">
        <v>19</v>
      </c>
      <c r="D39" s="0" t="s">
        <v>19</v>
      </c>
      <c r="E39" s="0" t="s">
        <v>49</v>
      </c>
      <c r="F39" s="0" t="n">
        <v>5.49</v>
      </c>
      <c r="G39" s="0" t="s">
        <v>459</v>
      </c>
      <c r="H39" s="0" t="s">
        <v>217</v>
      </c>
      <c r="I39" s="0" t="s">
        <v>215</v>
      </c>
      <c r="J39" s="0" t="s">
        <v>215</v>
      </c>
      <c r="K39" s="0" t="s">
        <v>30</v>
      </c>
      <c r="L39" s="0" t="s">
        <v>32</v>
      </c>
      <c r="M39" s="0" t="s">
        <v>219</v>
      </c>
      <c r="N39" s="0" t="s">
        <v>30</v>
      </c>
      <c r="O39" s="0" t="s">
        <v>530</v>
      </c>
      <c r="P39" s="0" t="s">
        <v>19</v>
      </c>
      <c r="Q39" s="0" t="s">
        <v>531</v>
      </c>
      <c r="R39" s="0" t="s">
        <v>463</v>
      </c>
      <c r="S39" s="0" t="s">
        <v>49</v>
      </c>
      <c r="T39" s="0" t="n">
        <v>5.49</v>
      </c>
      <c r="U39" s="0" t="n">
        <v>0.72</v>
      </c>
      <c r="V39" s="0" t="s">
        <v>49</v>
      </c>
      <c r="W39" s="0" t="n">
        <v>0.14</v>
      </c>
      <c r="X39" s="0" t="s">
        <v>49</v>
      </c>
      <c r="Y39" s="0" t="n">
        <v>3.81</v>
      </c>
      <c r="Z39" s="2" t="b">
        <f aca="false">TRUE()</f>
        <v>1</v>
      </c>
      <c r="AA39" s="2" t="b">
        <f aca="false">TRUE()</f>
        <v>1</v>
      </c>
      <c r="AB39" s="2" t="b">
        <f aca="false">FALSE()</f>
        <v>0</v>
      </c>
      <c r="AC39" s="2" t="b">
        <f aca="false">FALSE()</f>
        <v>0</v>
      </c>
      <c r="AD39" s="2" t="b">
        <f aca="false">TRUE()</f>
        <v>1</v>
      </c>
    </row>
    <row r="40" customFormat="false" ht="15" hidden="false" customHeight="false" outlineLevel="0" collapsed="false">
      <c r="A40" s="0" t="s">
        <v>221</v>
      </c>
      <c r="B40" s="0" t="s">
        <v>223</v>
      </c>
      <c r="C40" s="0" t="s">
        <v>19</v>
      </c>
      <c r="D40" s="0" t="s">
        <v>19</v>
      </c>
      <c r="E40" s="0" t="s">
        <v>55</v>
      </c>
      <c r="F40" s="0" t="n">
        <v>50</v>
      </c>
      <c r="G40" s="0" t="s">
        <v>459</v>
      </c>
      <c r="H40" s="0" t="s">
        <v>222</v>
      </c>
      <c r="I40" s="0" t="s">
        <v>220</v>
      </c>
      <c r="J40" s="0" t="s">
        <v>220</v>
      </c>
      <c r="K40" s="0" t="s">
        <v>37</v>
      </c>
      <c r="L40" s="0" t="s">
        <v>39</v>
      </c>
      <c r="M40" s="0" t="s">
        <v>224</v>
      </c>
      <c r="Z40" s="2" t="b">
        <f aca="false">TRUE()</f>
        <v>1</v>
      </c>
      <c r="AA40" s="2" t="b">
        <f aca="false">FALSE()</f>
        <v>0</v>
      </c>
    </row>
    <row r="41" customFormat="false" ht="15" hidden="false" customHeight="false" outlineLevel="0" collapsed="false">
      <c r="A41" s="0" t="s">
        <v>226</v>
      </c>
      <c r="B41" s="0" t="s">
        <v>228</v>
      </c>
      <c r="C41" s="0" t="s">
        <v>19</v>
      </c>
      <c r="D41" s="0" t="s">
        <v>19</v>
      </c>
      <c r="E41" s="0" t="s">
        <v>49</v>
      </c>
      <c r="F41" s="0" t="n">
        <v>50</v>
      </c>
      <c r="G41" s="0" t="s">
        <v>459</v>
      </c>
      <c r="H41" s="0" t="s">
        <v>227</v>
      </c>
      <c r="I41" s="0" t="s">
        <v>225</v>
      </c>
      <c r="J41" s="0" t="s">
        <v>225</v>
      </c>
      <c r="K41" s="0" t="s">
        <v>37</v>
      </c>
      <c r="L41" s="0" t="s">
        <v>39</v>
      </c>
      <c r="M41" s="0" t="s">
        <v>229</v>
      </c>
      <c r="Z41" s="2" t="b">
        <f aca="false">TRUE()</f>
        <v>1</v>
      </c>
      <c r="AA41" s="2" t="b">
        <f aca="false">FALSE()</f>
        <v>0</v>
      </c>
    </row>
    <row r="42" customFormat="false" ht="15" hidden="false" customHeight="false" outlineLevel="0" collapsed="false">
      <c r="A42" s="0" t="s">
        <v>231</v>
      </c>
      <c r="B42" s="0" t="s">
        <v>233</v>
      </c>
      <c r="C42" s="0" t="s">
        <v>19</v>
      </c>
      <c r="D42" s="0" t="s">
        <v>19</v>
      </c>
      <c r="E42" s="0" t="s">
        <v>178</v>
      </c>
      <c r="F42" s="0" t="n">
        <v>10</v>
      </c>
      <c r="G42" s="0" t="s">
        <v>459</v>
      </c>
      <c r="H42" s="0" t="s">
        <v>232</v>
      </c>
      <c r="I42" s="0" t="s">
        <v>230</v>
      </c>
      <c r="J42" s="0" t="s">
        <v>230</v>
      </c>
      <c r="K42" s="0" t="s">
        <v>30</v>
      </c>
      <c r="L42" s="0" t="s">
        <v>32</v>
      </c>
      <c r="M42" s="0" t="s">
        <v>234</v>
      </c>
      <c r="N42" s="0" t="s">
        <v>30</v>
      </c>
      <c r="O42" s="0" t="s">
        <v>532</v>
      </c>
      <c r="P42" s="0" t="s">
        <v>19</v>
      </c>
      <c r="Q42" s="0" t="s">
        <v>533</v>
      </c>
      <c r="R42" s="0" t="s">
        <v>463</v>
      </c>
      <c r="S42" s="0" t="s">
        <v>178</v>
      </c>
      <c r="T42" s="0" t="n">
        <v>10</v>
      </c>
      <c r="U42" s="0" t="n">
        <v>0.484</v>
      </c>
      <c r="V42" s="0" t="s">
        <v>97</v>
      </c>
      <c r="W42" s="0" t="n">
        <v>0.26</v>
      </c>
      <c r="X42" s="0" t="s">
        <v>97</v>
      </c>
      <c r="Y42" s="0" t="n">
        <v>4.58</v>
      </c>
      <c r="Z42" s="2" t="b">
        <f aca="false">TRUE()</f>
        <v>1</v>
      </c>
      <c r="AA42" s="2" t="b">
        <f aca="false">TRUE()</f>
        <v>1</v>
      </c>
      <c r="AB42" s="2" t="b">
        <f aca="false">FALSE()</f>
        <v>0</v>
      </c>
      <c r="AC42" s="2" t="b">
        <f aca="false">FALSE()</f>
        <v>0</v>
      </c>
      <c r="AD42" s="2" t="b">
        <f aca="false">TRUE()</f>
        <v>1</v>
      </c>
    </row>
    <row r="43" customFormat="false" ht="15" hidden="false" customHeight="false" outlineLevel="0" collapsed="false">
      <c r="A43" s="0" t="s">
        <v>236</v>
      </c>
      <c r="B43" s="0" t="s">
        <v>238</v>
      </c>
      <c r="C43" s="0" t="s">
        <v>19</v>
      </c>
      <c r="D43" s="0" t="s">
        <v>19</v>
      </c>
      <c r="E43" s="0" t="s">
        <v>21</v>
      </c>
      <c r="F43" s="0" t="n">
        <v>20</v>
      </c>
      <c r="G43" s="0" t="s">
        <v>459</v>
      </c>
      <c r="H43" s="0" t="s">
        <v>237</v>
      </c>
      <c r="I43" s="0" t="s">
        <v>235</v>
      </c>
      <c r="J43" s="0" t="s">
        <v>235</v>
      </c>
      <c r="K43" s="0" t="s">
        <v>37</v>
      </c>
      <c r="L43" s="0" t="s">
        <v>39</v>
      </c>
      <c r="M43" s="0" t="s">
        <v>239</v>
      </c>
      <c r="Z43" s="2" t="b">
        <f aca="false">TRUE()</f>
        <v>1</v>
      </c>
      <c r="AA43" s="2" t="b">
        <f aca="false">FALSE()</f>
        <v>0</v>
      </c>
    </row>
    <row r="44" customFormat="false" ht="15" hidden="false" customHeight="false" outlineLevel="0" collapsed="false">
      <c r="A44" s="0" t="s">
        <v>241</v>
      </c>
      <c r="B44" s="0" t="s">
        <v>243</v>
      </c>
      <c r="C44" s="0" t="s">
        <v>19</v>
      </c>
      <c r="D44" s="0" t="s">
        <v>19</v>
      </c>
      <c r="E44" s="0" t="s">
        <v>49</v>
      </c>
      <c r="F44" s="0" t="n">
        <v>5.49</v>
      </c>
      <c r="G44" s="0" t="s">
        <v>459</v>
      </c>
      <c r="H44" s="0" t="s">
        <v>242</v>
      </c>
      <c r="I44" s="0" t="s">
        <v>240</v>
      </c>
      <c r="J44" s="0" t="s">
        <v>240</v>
      </c>
      <c r="K44" s="0" t="s">
        <v>22</v>
      </c>
      <c r="L44" s="0" t="s">
        <v>24</v>
      </c>
      <c r="M44" s="0" t="s">
        <v>244</v>
      </c>
      <c r="N44" s="0" t="s">
        <v>460</v>
      </c>
      <c r="O44" s="0" t="s">
        <v>534</v>
      </c>
      <c r="P44" s="0" t="s">
        <v>19</v>
      </c>
      <c r="Q44" s="0" t="s">
        <v>535</v>
      </c>
      <c r="R44" s="0" t="s">
        <v>463</v>
      </c>
      <c r="S44" s="0" t="s">
        <v>49</v>
      </c>
      <c r="T44" s="0" t="n">
        <v>3.49</v>
      </c>
      <c r="U44" s="0" t="n">
        <v>0.72</v>
      </c>
      <c r="V44" s="0" t="s">
        <v>49</v>
      </c>
      <c r="W44" s="0" t="n">
        <v>0.12</v>
      </c>
      <c r="X44" s="0" t="s">
        <v>49</v>
      </c>
      <c r="Y44" s="0" t="n">
        <v>2.39</v>
      </c>
      <c r="Z44" s="2" t="b">
        <f aca="false">TRUE()</f>
        <v>1</v>
      </c>
      <c r="AA44" s="2" t="b">
        <f aca="false">TRUE()</f>
        <v>1</v>
      </c>
      <c r="AB44" s="2" t="b">
        <f aca="false">TRUE()</f>
        <v>1</v>
      </c>
      <c r="AC44" s="2" t="b">
        <f aca="false">FALSE()</f>
        <v>0</v>
      </c>
      <c r="AD44" s="2" t="b">
        <f aca="false">TRUE()</f>
        <v>1</v>
      </c>
    </row>
    <row r="45" customFormat="false" ht="15" hidden="false" customHeight="false" outlineLevel="0" collapsed="false">
      <c r="A45" s="0" t="s">
        <v>246</v>
      </c>
      <c r="B45" s="0" t="s">
        <v>248</v>
      </c>
      <c r="C45" s="0" t="s">
        <v>19</v>
      </c>
      <c r="D45" s="0" t="s">
        <v>19</v>
      </c>
      <c r="E45" s="0" t="s">
        <v>21</v>
      </c>
      <c r="F45" s="0" t="n">
        <v>5</v>
      </c>
      <c r="G45" s="0" t="s">
        <v>459</v>
      </c>
      <c r="H45" s="0" t="s">
        <v>247</v>
      </c>
      <c r="I45" s="0" t="s">
        <v>245</v>
      </c>
      <c r="J45" s="0" t="s">
        <v>245</v>
      </c>
      <c r="K45" s="0" t="s">
        <v>22</v>
      </c>
      <c r="L45" s="0" t="s">
        <v>24</v>
      </c>
      <c r="M45" s="0" t="s">
        <v>249</v>
      </c>
      <c r="N45" s="0" t="s">
        <v>460</v>
      </c>
      <c r="O45" s="0" t="s">
        <v>536</v>
      </c>
      <c r="P45" s="0" t="s">
        <v>19</v>
      </c>
      <c r="Q45" s="0" t="s">
        <v>537</v>
      </c>
      <c r="R45" s="0" t="s">
        <v>463</v>
      </c>
      <c r="S45" s="0" t="s">
        <v>21</v>
      </c>
      <c r="T45" s="0" t="n">
        <v>5</v>
      </c>
      <c r="U45" s="0" t="n">
        <v>1</v>
      </c>
      <c r="V45" s="0" t="s">
        <v>21</v>
      </c>
      <c r="W45" s="0" t="n">
        <v>0.12</v>
      </c>
      <c r="X45" s="0" t="s">
        <v>21</v>
      </c>
      <c r="Y45" s="0" t="n">
        <v>4.88</v>
      </c>
      <c r="Z45" s="2" t="b">
        <f aca="false">TRUE()</f>
        <v>1</v>
      </c>
      <c r="AA45" s="2" t="b">
        <f aca="false">TRUE()</f>
        <v>1</v>
      </c>
      <c r="AB45" s="2" t="b">
        <f aca="false">FALSE()</f>
        <v>0</v>
      </c>
      <c r="AC45" s="2" t="b">
        <f aca="false">FALSE()</f>
        <v>0</v>
      </c>
      <c r="AD45" s="2" t="b">
        <f aca="false">TRUE()</f>
        <v>1</v>
      </c>
    </row>
    <row r="46" customFormat="false" ht="15" hidden="false" customHeight="false" outlineLevel="0" collapsed="false">
      <c r="A46" s="0" t="s">
        <v>251</v>
      </c>
      <c r="B46" s="0" t="s">
        <v>253</v>
      </c>
      <c r="C46" s="0" t="s">
        <v>19</v>
      </c>
      <c r="D46" s="0" t="s">
        <v>19</v>
      </c>
      <c r="E46" s="0" t="s">
        <v>29</v>
      </c>
      <c r="F46" s="0" t="n">
        <v>3.99</v>
      </c>
      <c r="G46" s="0" t="s">
        <v>459</v>
      </c>
      <c r="H46" s="0" t="s">
        <v>252</v>
      </c>
      <c r="I46" s="0" t="s">
        <v>250</v>
      </c>
      <c r="J46" s="0" t="s">
        <v>250</v>
      </c>
      <c r="K46" s="0" t="s">
        <v>22</v>
      </c>
      <c r="L46" s="0" t="s">
        <v>24</v>
      </c>
      <c r="M46" s="0" t="s">
        <v>254</v>
      </c>
      <c r="N46" s="0" t="s">
        <v>460</v>
      </c>
      <c r="O46" s="0" t="s">
        <v>538</v>
      </c>
      <c r="P46" s="0" t="s">
        <v>19</v>
      </c>
      <c r="Q46" s="0" t="s">
        <v>539</v>
      </c>
      <c r="R46" s="0" t="s">
        <v>463</v>
      </c>
      <c r="S46" s="0" t="s">
        <v>29</v>
      </c>
      <c r="T46" s="0" t="n">
        <v>3.99</v>
      </c>
      <c r="U46" s="0" t="n">
        <v>1</v>
      </c>
      <c r="V46" s="0" t="s">
        <v>29</v>
      </c>
      <c r="W46" s="0" t="n">
        <v>0.13</v>
      </c>
      <c r="X46" s="0" t="s">
        <v>29</v>
      </c>
      <c r="Y46" s="0" t="n">
        <v>3.86</v>
      </c>
      <c r="Z46" s="2" t="b">
        <f aca="false">TRUE()</f>
        <v>1</v>
      </c>
      <c r="AA46" s="2" t="b">
        <f aca="false">TRUE()</f>
        <v>1</v>
      </c>
      <c r="AB46" s="2" t="b">
        <f aca="false">FALSE()</f>
        <v>0</v>
      </c>
      <c r="AC46" s="2" t="b">
        <f aca="false">FALSE()</f>
        <v>0</v>
      </c>
      <c r="AD46" s="2" t="b">
        <f aca="false">TRUE()</f>
        <v>1</v>
      </c>
    </row>
    <row r="47" customFormat="false" ht="15" hidden="false" customHeight="false" outlineLevel="0" collapsed="false">
      <c r="A47" s="0" t="s">
        <v>256</v>
      </c>
      <c r="B47" s="0" t="s">
        <v>258</v>
      </c>
      <c r="C47" s="0" t="s">
        <v>19</v>
      </c>
      <c r="D47" s="0" t="s">
        <v>19</v>
      </c>
      <c r="E47" s="0" t="s">
        <v>97</v>
      </c>
      <c r="F47" s="0" t="n">
        <v>20</v>
      </c>
      <c r="G47" s="0" t="s">
        <v>459</v>
      </c>
      <c r="H47" s="0" t="s">
        <v>257</v>
      </c>
      <c r="I47" s="0" t="s">
        <v>255</v>
      </c>
      <c r="J47" s="0" t="s">
        <v>255</v>
      </c>
      <c r="K47" s="0" t="s">
        <v>22</v>
      </c>
      <c r="L47" s="0" t="s">
        <v>24</v>
      </c>
      <c r="M47" s="0" t="s">
        <v>259</v>
      </c>
      <c r="N47" s="0" t="s">
        <v>460</v>
      </c>
      <c r="O47" s="0" t="s">
        <v>540</v>
      </c>
      <c r="P47" s="0" t="s">
        <v>19</v>
      </c>
      <c r="Q47" s="0" t="s">
        <v>541</v>
      </c>
      <c r="R47" s="0" t="s">
        <v>463</v>
      </c>
      <c r="S47" s="0" t="s">
        <v>97</v>
      </c>
      <c r="T47" s="0" t="n">
        <v>20</v>
      </c>
      <c r="U47" s="0" t="n">
        <v>1</v>
      </c>
      <c r="V47" s="0" t="s">
        <v>97</v>
      </c>
      <c r="W47" s="0" t="n">
        <v>0.61</v>
      </c>
      <c r="X47" s="0" t="s">
        <v>97</v>
      </c>
      <c r="Y47" s="0" t="n">
        <v>19.39</v>
      </c>
      <c r="Z47" s="2" t="b">
        <f aca="false">TRUE()</f>
        <v>1</v>
      </c>
      <c r="AA47" s="2" t="b">
        <f aca="false">TRUE()</f>
        <v>1</v>
      </c>
      <c r="AB47" s="2" t="b">
        <f aca="false">FALSE()</f>
        <v>0</v>
      </c>
      <c r="AC47" s="2" t="b">
        <f aca="false">FALSE()</f>
        <v>0</v>
      </c>
      <c r="AD47" s="2" t="b">
        <f aca="false">TRUE()</f>
        <v>1</v>
      </c>
    </row>
    <row r="48" customFormat="false" ht="15" hidden="false" customHeight="false" outlineLevel="0" collapsed="false">
      <c r="A48" s="0" t="s">
        <v>261</v>
      </c>
      <c r="B48" s="0" t="s">
        <v>263</v>
      </c>
      <c r="C48" s="0" t="s">
        <v>19</v>
      </c>
      <c r="D48" s="0" t="s">
        <v>19</v>
      </c>
      <c r="E48" s="0" t="s">
        <v>61</v>
      </c>
      <c r="F48" s="0" t="n">
        <v>30</v>
      </c>
      <c r="G48" s="0" t="s">
        <v>459</v>
      </c>
      <c r="H48" s="0" t="s">
        <v>262</v>
      </c>
      <c r="I48" s="0" t="s">
        <v>260</v>
      </c>
      <c r="J48" s="0" t="s">
        <v>260</v>
      </c>
      <c r="K48" s="0" t="s">
        <v>22</v>
      </c>
      <c r="L48" s="0" t="s">
        <v>24</v>
      </c>
      <c r="M48" s="0" t="s">
        <v>264</v>
      </c>
      <c r="N48" s="0" t="s">
        <v>460</v>
      </c>
      <c r="O48" s="0" t="s">
        <v>542</v>
      </c>
      <c r="P48" s="0" t="s">
        <v>19</v>
      </c>
      <c r="Q48" s="0" t="s">
        <v>543</v>
      </c>
      <c r="R48" s="0" t="s">
        <v>463</v>
      </c>
      <c r="S48" s="0" t="s">
        <v>61</v>
      </c>
      <c r="T48" s="0" t="n">
        <v>30</v>
      </c>
      <c r="U48" s="0" t="n">
        <v>0.62</v>
      </c>
      <c r="V48" s="0" t="s">
        <v>97</v>
      </c>
      <c r="W48" s="0" t="n">
        <v>0.77</v>
      </c>
      <c r="X48" s="0" t="s">
        <v>97</v>
      </c>
      <c r="Y48" s="0" t="n">
        <v>17.83</v>
      </c>
      <c r="Z48" s="2" t="b">
        <f aca="false">TRUE()</f>
        <v>1</v>
      </c>
      <c r="AA48" s="2" t="b">
        <f aca="false">TRUE()</f>
        <v>1</v>
      </c>
      <c r="AB48" s="2" t="b">
        <f aca="false">FALSE()</f>
        <v>0</v>
      </c>
      <c r="AC48" s="2" t="b">
        <f aca="false">FALSE()</f>
        <v>0</v>
      </c>
      <c r="AD48" s="2" t="b">
        <f aca="false">TRUE()</f>
        <v>1</v>
      </c>
    </row>
    <row r="49" customFormat="false" ht="15" hidden="false" customHeight="false" outlineLevel="0" collapsed="false">
      <c r="A49" s="0" t="s">
        <v>266</v>
      </c>
      <c r="B49" s="0" t="s">
        <v>268</v>
      </c>
      <c r="C49" s="0" t="s">
        <v>19</v>
      </c>
      <c r="D49" s="0" t="s">
        <v>19</v>
      </c>
      <c r="E49" s="0" t="s">
        <v>21</v>
      </c>
      <c r="F49" s="0" t="n">
        <v>50</v>
      </c>
      <c r="G49" s="0" t="s">
        <v>459</v>
      </c>
      <c r="H49" s="0" t="s">
        <v>267</v>
      </c>
      <c r="I49" s="0" t="s">
        <v>265</v>
      </c>
      <c r="J49" s="0" t="s">
        <v>265</v>
      </c>
      <c r="K49" s="0" t="s">
        <v>22</v>
      </c>
      <c r="L49" s="0" t="s">
        <v>24</v>
      </c>
      <c r="M49" s="0" t="s">
        <v>269</v>
      </c>
      <c r="N49" s="0" t="s">
        <v>460</v>
      </c>
      <c r="O49" s="0" t="s">
        <v>544</v>
      </c>
      <c r="P49" s="0" t="s">
        <v>19</v>
      </c>
      <c r="Q49" s="0" t="s">
        <v>545</v>
      </c>
      <c r="R49" s="0" t="s">
        <v>463</v>
      </c>
      <c r="S49" s="0" t="s">
        <v>21</v>
      </c>
      <c r="T49" s="0" t="n">
        <v>50</v>
      </c>
      <c r="U49" s="0" t="n">
        <v>1</v>
      </c>
      <c r="V49" s="0" t="s">
        <v>21</v>
      </c>
      <c r="W49" s="0" t="n">
        <v>1.04</v>
      </c>
      <c r="X49" s="0" t="s">
        <v>21</v>
      </c>
      <c r="Y49" s="0" t="n">
        <v>48.96</v>
      </c>
      <c r="Z49" s="2" t="b">
        <f aca="false">TRUE()</f>
        <v>1</v>
      </c>
      <c r="AA49" s="2" t="b">
        <f aca="false">TRUE()</f>
        <v>1</v>
      </c>
      <c r="AB49" s="2" t="b">
        <f aca="false">FALSE()</f>
        <v>0</v>
      </c>
      <c r="AC49" s="2" t="b">
        <f aca="false">FALSE()</f>
        <v>0</v>
      </c>
      <c r="AD49" s="2" t="b">
        <f aca="false">TRUE()</f>
        <v>1</v>
      </c>
    </row>
    <row r="50" customFormat="false" ht="15" hidden="false" customHeight="false" outlineLevel="0" collapsed="false">
      <c r="A50" s="0" t="s">
        <v>271</v>
      </c>
      <c r="B50" s="0" t="s">
        <v>273</v>
      </c>
      <c r="C50" s="0" t="s">
        <v>19</v>
      </c>
      <c r="D50" s="0" t="s">
        <v>19</v>
      </c>
      <c r="E50" s="0" t="s">
        <v>55</v>
      </c>
      <c r="F50" s="0" t="n">
        <v>100</v>
      </c>
      <c r="G50" s="0" t="s">
        <v>459</v>
      </c>
      <c r="H50" s="0" t="s">
        <v>272</v>
      </c>
      <c r="I50" s="0" t="s">
        <v>270</v>
      </c>
      <c r="J50" s="0" t="s">
        <v>270</v>
      </c>
      <c r="K50" s="0" t="s">
        <v>30</v>
      </c>
      <c r="L50" s="0" t="s">
        <v>32</v>
      </c>
      <c r="M50" s="0" t="s">
        <v>274</v>
      </c>
      <c r="N50" s="0" t="s">
        <v>30</v>
      </c>
      <c r="O50" s="0" t="s">
        <v>546</v>
      </c>
      <c r="P50" s="0" t="s">
        <v>19</v>
      </c>
      <c r="Q50" s="0" t="s">
        <v>547</v>
      </c>
      <c r="R50" s="0" t="s">
        <v>463</v>
      </c>
      <c r="S50" s="0" t="s">
        <v>55</v>
      </c>
      <c r="T50" s="0" t="n">
        <v>100</v>
      </c>
      <c r="U50" s="0" t="n">
        <v>0.054</v>
      </c>
      <c r="V50" s="0" t="s">
        <v>55</v>
      </c>
      <c r="W50" s="0" t="n">
        <v>1.77</v>
      </c>
      <c r="X50" s="0" t="s">
        <v>55</v>
      </c>
      <c r="Y50" s="0" t="n">
        <v>3.63</v>
      </c>
      <c r="Z50" s="2" t="b">
        <f aca="false">TRUE()</f>
        <v>1</v>
      </c>
      <c r="AA50" s="2" t="b">
        <f aca="false">TRUE()</f>
        <v>1</v>
      </c>
      <c r="AB50" s="2" t="b">
        <f aca="false">FALSE()</f>
        <v>0</v>
      </c>
      <c r="AC50" s="2" t="b">
        <f aca="false">FALSE()</f>
        <v>0</v>
      </c>
      <c r="AD50" s="2" t="b">
        <f aca="false">TRUE()</f>
        <v>1</v>
      </c>
    </row>
    <row r="51" customFormat="false" ht="15" hidden="false" customHeight="false" outlineLevel="0" collapsed="false">
      <c r="A51" s="0" t="s">
        <v>276</v>
      </c>
      <c r="B51" s="0" t="s">
        <v>278</v>
      </c>
      <c r="C51" s="0" t="s">
        <v>19</v>
      </c>
      <c r="D51" s="0" t="s">
        <v>19</v>
      </c>
      <c r="E51" s="0" t="s">
        <v>97</v>
      </c>
      <c r="F51" s="0" t="n">
        <v>15</v>
      </c>
      <c r="G51" s="0" t="s">
        <v>459</v>
      </c>
      <c r="H51" s="0" t="s">
        <v>277</v>
      </c>
      <c r="I51" s="0" t="s">
        <v>275</v>
      </c>
      <c r="J51" s="0" t="s">
        <v>275</v>
      </c>
      <c r="K51" s="0" t="s">
        <v>22</v>
      </c>
      <c r="L51" s="0" t="s">
        <v>24</v>
      </c>
      <c r="M51" s="0" t="s">
        <v>279</v>
      </c>
      <c r="N51" s="0" t="s">
        <v>460</v>
      </c>
      <c r="O51" s="0" t="s">
        <v>548</v>
      </c>
      <c r="P51" s="0" t="s">
        <v>19</v>
      </c>
      <c r="Q51" s="0" t="s">
        <v>549</v>
      </c>
      <c r="R51" s="0" t="s">
        <v>463</v>
      </c>
      <c r="S51" s="0" t="s">
        <v>97</v>
      </c>
      <c r="T51" s="0" t="n">
        <v>15</v>
      </c>
      <c r="U51" s="0" t="n">
        <v>1</v>
      </c>
      <c r="V51" s="0" t="s">
        <v>97</v>
      </c>
      <c r="W51" s="0" t="n">
        <v>0.49</v>
      </c>
      <c r="X51" s="0" t="s">
        <v>97</v>
      </c>
      <c r="Y51" s="0" t="n">
        <v>14.51</v>
      </c>
      <c r="Z51" s="2" t="b">
        <f aca="false">TRUE()</f>
        <v>1</v>
      </c>
      <c r="AA51" s="2" t="b">
        <f aca="false">TRUE()</f>
        <v>1</v>
      </c>
      <c r="AB51" s="2" t="b">
        <f aca="false">FALSE()</f>
        <v>0</v>
      </c>
      <c r="AC51" s="2" t="b">
        <f aca="false">FALSE()</f>
        <v>0</v>
      </c>
      <c r="AD51" s="2" t="b">
        <f aca="false">TRUE()</f>
        <v>1</v>
      </c>
    </row>
    <row r="52" customFormat="false" ht="15" hidden="false" customHeight="false" outlineLevel="0" collapsed="false">
      <c r="A52" s="0" t="s">
        <v>281</v>
      </c>
      <c r="B52" s="0" t="s">
        <v>283</v>
      </c>
      <c r="C52" s="0" t="s">
        <v>19</v>
      </c>
      <c r="D52" s="0" t="s">
        <v>19</v>
      </c>
      <c r="E52" s="0" t="s">
        <v>29</v>
      </c>
      <c r="F52" s="0" t="n">
        <v>3.99</v>
      </c>
      <c r="G52" s="0" t="s">
        <v>459</v>
      </c>
      <c r="H52" s="0" t="s">
        <v>282</v>
      </c>
      <c r="I52" s="0" t="s">
        <v>280</v>
      </c>
      <c r="J52" s="0" t="s">
        <v>280</v>
      </c>
      <c r="K52" s="0" t="s">
        <v>22</v>
      </c>
      <c r="L52" s="0" t="s">
        <v>24</v>
      </c>
      <c r="M52" s="0" t="s">
        <v>284</v>
      </c>
      <c r="N52" s="0" t="s">
        <v>460</v>
      </c>
      <c r="O52" s="0" t="s">
        <v>550</v>
      </c>
      <c r="P52" s="0" t="s">
        <v>19</v>
      </c>
      <c r="Q52" s="0" t="s">
        <v>551</v>
      </c>
      <c r="R52" s="0" t="s">
        <v>463</v>
      </c>
      <c r="S52" s="0" t="s">
        <v>29</v>
      </c>
      <c r="T52" s="0" t="n">
        <v>3.99</v>
      </c>
      <c r="U52" s="0" t="n">
        <v>1</v>
      </c>
      <c r="V52" s="0" t="s">
        <v>29</v>
      </c>
      <c r="W52" s="0" t="n">
        <v>0.07</v>
      </c>
      <c r="X52" s="0" t="s">
        <v>29</v>
      </c>
      <c r="Y52" s="0" t="n">
        <v>3.92</v>
      </c>
      <c r="Z52" s="2" t="b">
        <f aca="false">TRUE()</f>
        <v>1</v>
      </c>
      <c r="AA52" s="2" t="b">
        <f aca="false">TRUE()</f>
        <v>1</v>
      </c>
      <c r="AB52" s="2" t="b">
        <f aca="false">FALSE()</f>
        <v>0</v>
      </c>
      <c r="AC52" s="2" t="b">
        <f aca="false">FALSE()</f>
        <v>0</v>
      </c>
      <c r="AD52" s="2" t="b">
        <f aca="false">TRUE()</f>
        <v>1</v>
      </c>
    </row>
    <row r="53" customFormat="false" ht="15" hidden="false" customHeight="false" outlineLevel="0" collapsed="false">
      <c r="A53" s="0" t="s">
        <v>286</v>
      </c>
      <c r="B53" s="0" t="s">
        <v>288</v>
      </c>
      <c r="C53" s="0" t="s">
        <v>19</v>
      </c>
      <c r="D53" s="0" t="s">
        <v>19</v>
      </c>
      <c r="E53" s="0" t="s">
        <v>21</v>
      </c>
      <c r="F53" s="0" t="n">
        <v>15</v>
      </c>
      <c r="G53" s="0" t="s">
        <v>459</v>
      </c>
      <c r="H53" s="0" t="s">
        <v>287</v>
      </c>
      <c r="I53" s="0" t="s">
        <v>285</v>
      </c>
      <c r="J53" s="0" t="s">
        <v>285</v>
      </c>
      <c r="K53" s="0" t="s">
        <v>22</v>
      </c>
      <c r="L53" s="0" t="s">
        <v>24</v>
      </c>
      <c r="M53" s="0" t="s">
        <v>289</v>
      </c>
      <c r="N53" s="0" t="s">
        <v>460</v>
      </c>
      <c r="O53" s="0" t="s">
        <v>552</v>
      </c>
      <c r="P53" s="0" t="s">
        <v>19</v>
      </c>
      <c r="Q53" s="0" t="s">
        <v>553</v>
      </c>
      <c r="R53" s="0" t="s">
        <v>463</v>
      </c>
      <c r="S53" s="0" t="s">
        <v>21</v>
      </c>
      <c r="T53" s="0" t="n">
        <v>15</v>
      </c>
      <c r="U53" s="0" t="n">
        <v>1</v>
      </c>
      <c r="V53" s="0" t="s">
        <v>21</v>
      </c>
      <c r="W53" s="0" t="n">
        <v>0.37</v>
      </c>
      <c r="X53" s="0" t="s">
        <v>21</v>
      </c>
      <c r="Y53" s="0" t="n">
        <v>14.63</v>
      </c>
      <c r="Z53" s="2" t="b">
        <f aca="false">TRUE()</f>
        <v>1</v>
      </c>
      <c r="AA53" s="2" t="b">
        <f aca="false">TRUE()</f>
        <v>1</v>
      </c>
      <c r="AB53" s="2" t="b">
        <f aca="false">FALSE()</f>
        <v>0</v>
      </c>
      <c r="AC53" s="2" t="b">
        <f aca="false">FALSE()</f>
        <v>0</v>
      </c>
      <c r="AD53" s="2" t="b">
        <f aca="false">TRUE()</f>
        <v>1</v>
      </c>
    </row>
    <row r="54" customFormat="false" ht="15" hidden="false" customHeight="false" outlineLevel="0" collapsed="false">
      <c r="A54" s="0" t="s">
        <v>291</v>
      </c>
      <c r="B54" s="0" t="s">
        <v>293</v>
      </c>
      <c r="C54" s="0" t="s">
        <v>19</v>
      </c>
      <c r="D54" s="0" t="s">
        <v>19</v>
      </c>
      <c r="E54" s="0" t="s">
        <v>29</v>
      </c>
      <c r="F54" s="0" t="n">
        <v>40</v>
      </c>
      <c r="G54" s="0" t="s">
        <v>459</v>
      </c>
      <c r="H54" s="0" t="s">
        <v>292</v>
      </c>
      <c r="I54" s="0" t="s">
        <v>290</v>
      </c>
      <c r="J54" s="0" t="s">
        <v>290</v>
      </c>
      <c r="K54" s="0" t="s">
        <v>22</v>
      </c>
      <c r="L54" s="0" t="s">
        <v>24</v>
      </c>
      <c r="M54" s="0" t="s">
        <v>294</v>
      </c>
      <c r="N54" s="0" t="s">
        <v>460</v>
      </c>
      <c r="O54" s="0" t="s">
        <v>554</v>
      </c>
      <c r="P54" s="0" t="s">
        <v>19</v>
      </c>
      <c r="Q54" s="0" t="s">
        <v>555</v>
      </c>
      <c r="R54" s="0" t="s">
        <v>463</v>
      </c>
      <c r="S54" s="0" t="s">
        <v>29</v>
      </c>
      <c r="T54" s="0" t="n">
        <v>40</v>
      </c>
      <c r="U54" s="0" t="n">
        <v>1</v>
      </c>
      <c r="V54" s="0" t="s">
        <v>29</v>
      </c>
      <c r="W54" s="0" t="n">
        <v>0.9</v>
      </c>
      <c r="X54" s="0" t="s">
        <v>29</v>
      </c>
      <c r="Y54" s="0" t="n">
        <v>39.1</v>
      </c>
      <c r="Z54" s="2" t="b">
        <f aca="false">TRUE()</f>
        <v>1</v>
      </c>
      <c r="AA54" s="2" t="b">
        <f aca="false">TRUE()</f>
        <v>1</v>
      </c>
      <c r="AB54" s="2" t="b">
        <f aca="false">FALSE()</f>
        <v>0</v>
      </c>
      <c r="AC54" s="2" t="b">
        <f aca="false">FALSE()</f>
        <v>0</v>
      </c>
      <c r="AD54" s="2" t="b">
        <f aca="false">TRUE()</f>
        <v>1</v>
      </c>
    </row>
    <row r="55" customFormat="false" ht="15" hidden="false" customHeight="false" outlineLevel="0" collapsed="false">
      <c r="A55" s="0" t="s">
        <v>296</v>
      </c>
      <c r="B55" s="0" t="s">
        <v>298</v>
      </c>
      <c r="C55" s="0" t="s">
        <v>19</v>
      </c>
      <c r="D55" s="0" t="s">
        <v>19</v>
      </c>
      <c r="E55" s="0" t="s">
        <v>29</v>
      </c>
      <c r="F55" s="0" t="n">
        <v>3.99</v>
      </c>
      <c r="G55" s="0" t="s">
        <v>459</v>
      </c>
      <c r="H55" s="0" t="s">
        <v>297</v>
      </c>
      <c r="I55" s="0" t="s">
        <v>295</v>
      </c>
      <c r="J55" s="0" t="s">
        <v>295</v>
      </c>
      <c r="K55" s="0" t="s">
        <v>22</v>
      </c>
      <c r="L55" s="0" t="s">
        <v>24</v>
      </c>
      <c r="M55" s="0" t="s">
        <v>299</v>
      </c>
      <c r="N55" s="0" t="s">
        <v>460</v>
      </c>
      <c r="O55" s="0" t="s">
        <v>556</v>
      </c>
      <c r="P55" s="0" t="s">
        <v>19</v>
      </c>
      <c r="Q55" s="0" t="s">
        <v>557</v>
      </c>
      <c r="R55" s="0" t="s">
        <v>463</v>
      </c>
      <c r="S55" s="0" t="s">
        <v>29</v>
      </c>
      <c r="T55" s="0" t="n">
        <v>3.99</v>
      </c>
      <c r="U55" s="0" t="n">
        <v>1</v>
      </c>
      <c r="V55" s="0" t="s">
        <v>29</v>
      </c>
      <c r="W55" s="0" t="n">
        <v>0.09</v>
      </c>
      <c r="X55" s="0" t="s">
        <v>29</v>
      </c>
      <c r="Y55" s="0" t="n">
        <v>3.9</v>
      </c>
      <c r="Z55" s="2" t="b">
        <f aca="false">TRUE()</f>
        <v>1</v>
      </c>
      <c r="AA55" s="2" t="b">
        <f aca="false">TRUE()</f>
        <v>1</v>
      </c>
      <c r="AB55" s="2" t="b">
        <f aca="false">FALSE()</f>
        <v>0</v>
      </c>
      <c r="AC55" s="2" t="b">
        <f aca="false">FALSE()</f>
        <v>0</v>
      </c>
      <c r="AD55" s="2" t="b">
        <f aca="false">TRUE()</f>
        <v>1</v>
      </c>
    </row>
    <row r="56" customFormat="false" ht="15" hidden="false" customHeight="false" outlineLevel="0" collapsed="false">
      <c r="A56" s="0" t="s">
        <v>301</v>
      </c>
      <c r="B56" s="0" t="s">
        <v>303</v>
      </c>
      <c r="C56" s="0" t="s">
        <v>19</v>
      </c>
      <c r="D56" s="0" t="s">
        <v>19</v>
      </c>
      <c r="E56" s="0" t="s">
        <v>21</v>
      </c>
      <c r="F56" s="0" t="n">
        <v>10</v>
      </c>
      <c r="G56" s="0" t="s">
        <v>459</v>
      </c>
      <c r="H56" s="0" t="s">
        <v>302</v>
      </c>
      <c r="I56" s="0" t="s">
        <v>300</v>
      </c>
      <c r="J56" s="0" t="s">
        <v>300</v>
      </c>
      <c r="K56" s="0" t="s">
        <v>30</v>
      </c>
      <c r="L56" s="0" t="s">
        <v>32</v>
      </c>
      <c r="M56" s="0" t="s">
        <v>304</v>
      </c>
      <c r="N56" s="0" t="s">
        <v>30</v>
      </c>
      <c r="O56" s="0" t="s">
        <v>558</v>
      </c>
      <c r="P56" s="0" t="s">
        <v>19</v>
      </c>
      <c r="Q56" s="0" t="s">
        <v>559</v>
      </c>
      <c r="R56" s="0" t="s">
        <v>463</v>
      </c>
      <c r="S56" s="0" t="s">
        <v>21</v>
      </c>
      <c r="T56" s="0" t="n">
        <v>10</v>
      </c>
      <c r="U56" s="0" t="n">
        <v>1</v>
      </c>
      <c r="V56" s="0" t="s">
        <v>21</v>
      </c>
      <c r="W56" s="0" t="n">
        <v>0.24</v>
      </c>
      <c r="X56" s="0" t="s">
        <v>21</v>
      </c>
      <c r="Y56" s="0" t="n">
        <v>9.76</v>
      </c>
      <c r="Z56" s="2" t="b">
        <f aca="false">TRUE()</f>
        <v>1</v>
      </c>
      <c r="AA56" s="2" t="b">
        <f aca="false">TRUE()</f>
        <v>1</v>
      </c>
      <c r="AB56" s="2" t="b">
        <f aca="false">FALSE()</f>
        <v>0</v>
      </c>
      <c r="AC56" s="2" t="b">
        <f aca="false">FALSE()</f>
        <v>0</v>
      </c>
      <c r="AD56" s="2" t="b">
        <f aca="false">TRUE()</f>
        <v>1</v>
      </c>
    </row>
    <row r="57" customFormat="false" ht="15" hidden="false" customHeight="false" outlineLevel="0" collapsed="false">
      <c r="A57" s="0" t="s">
        <v>306</v>
      </c>
      <c r="B57" s="0" t="s">
        <v>308</v>
      </c>
      <c r="C57" s="0" t="s">
        <v>19</v>
      </c>
      <c r="D57" s="0" t="s">
        <v>19</v>
      </c>
      <c r="E57" s="0" t="s">
        <v>55</v>
      </c>
      <c r="F57" s="0" t="n">
        <v>500</v>
      </c>
      <c r="G57" s="0" t="s">
        <v>459</v>
      </c>
      <c r="H57" s="0" t="s">
        <v>307</v>
      </c>
      <c r="I57" s="0" t="s">
        <v>305</v>
      </c>
      <c r="J57" s="0" t="s">
        <v>305</v>
      </c>
      <c r="K57" s="0" t="s">
        <v>22</v>
      </c>
      <c r="L57" s="0" t="s">
        <v>24</v>
      </c>
      <c r="M57" s="0" t="s">
        <v>309</v>
      </c>
      <c r="N57" s="0" t="s">
        <v>460</v>
      </c>
      <c r="O57" s="0" t="s">
        <v>560</v>
      </c>
      <c r="P57" s="0" t="s">
        <v>19</v>
      </c>
      <c r="Q57" s="0" t="s">
        <v>561</v>
      </c>
      <c r="R57" s="0" t="s">
        <v>463</v>
      </c>
      <c r="S57" s="0" t="s">
        <v>21</v>
      </c>
      <c r="T57" s="0" t="n">
        <v>500</v>
      </c>
      <c r="U57" s="0" t="n">
        <v>0.054</v>
      </c>
      <c r="V57" s="0" t="s">
        <v>55</v>
      </c>
      <c r="W57" s="0" t="n">
        <v>14.81</v>
      </c>
      <c r="X57" s="0" t="s">
        <v>55</v>
      </c>
      <c r="Y57" s="0" t="n">
        <v>12.19</v>
      </c>
      <c r="Z57" s="2" t="b">
        <f aca="false">TRUE()</f>
        <v>1</v>
      </c>
      <c r="AA57" s="2" t="b">
        <f aca="false">TRUE()</f>
        <v>1</v>
      </c>
      <c r="AB57" s="2" t="b">
        <f aca="false">FALSE()</f>
        <v>0</v>
      </c>
      <c r="AC57" s="2" t="b">
        <f aca="false">TRUE()</f>
        <v>1</v>
      </c>
      <c r="AD57" s="2" t="b">
        <f aca="false">TRUE()</f>
        <v>1</v>
      </c>
    </row>
    <row r="58" customFormat="false" ht="15" hidden="false" customHeight="false" outlineLevel="0" collapsed="false">
      <c r="A58" s="0" t="s">
        <v>311</v>
      </c>
      <c r="B58" s="0" t="s">
        <v>313</v>
      </c>
      <c r="C58" s="0" t="s">
        <v>19</v>
      </c>
      <c r="D58" s="0" t="s">
        <v>19</v>
      </c>
      <c r="E58" s="0" t="s">
        <v>55</v>
      </c>
      <c r="F58" s="0" t="n">
        <v>500</v>
      </c>
      <c r="G58" s="0" t="s">
        <v>459</v>
      </c>
      <c r="H58" s="0" t="s">
        <v>312</v>
      </c>
      <c r="I58" s="0" t="s">
        <v>310</v>
      </c>
      <c r="J58" s="0" t="s">
        <v>310</v>
      </c>
      <c r="K58" s="0" t="s">
        <v>22</v>
      </c>
      <c r="L58" s="0" t="s">
        <v>24</v>
      </c>
      <c r="M58" s="0" t="s">
        <v>314</v>
      </c>
      <c r="N58" s="0" t="s">
        <v>460</v>
      </c>
      <c r="O58" s="0" t="s">
        <v>562</v>
      </c>
      <c r="P58" s="0" t="s">
        <v>19</v>
      </c>
      <c r="Q58" s="0" t="s">
        <v>563</v>
      </c>
      <c r="R58" s="0" t="s">
        <v>463</v>
      </c>
      <c r="S58" s="0" t="s">
        <v>55</v>
      </c>
      <c r="T58" s="0" t="n">
        <v>500</v>
      </c>
      <c r="U58" s="0" t="n">
        <v>0.054</v>
      </c>
      <c r="V58" s="0" t="s">
        <v>55</v>
      </c>
      <c r="W58" s="0" t="n">
        <v>16</v>
      </c>
      <c r="X58" s="0" t="s">
        <v>55</v>
      </c>
      <c r="Y58" s="0" t="n">
        <v>11</v>
      </c>
      <c r="Z58" s="2" t="b">
        <f aca="false">TRUE()</f>
        <v>1</v>
      </c>
      <c r="AA58" s="2" t="b">
        <f aca="false">TRUE()</f>
        <v>1</v>
      </c>
      <c r="AB58" s="2" t="b">
        <f aca="false">FALSE()</f>
        <v>0</v>
      </c>
      <c r="AC58" s="2" t="b">
        <f aca="false">FALSE()</f>
        <v>0</v>
      </c>
      <c r="AD58" s="2" t="b">
        <f aca="false">TRUE()</f>
        <v>1</v>
      </c>
    </row>
    <row r="59" customFormat="false" ht="15" hidden="false" customHeight="false" outlineLevel="0" collapsed="false">
      <c r="A59" s="0" t="s">
        <v>316</v>
      </c>
      <c r="B59" s="0" t="s">
        <v>318</v>
      </c>
      <c r="C59" s="0" t="s">
        <v>19</v>
      </c>
      <c r="D59" s="0" t="s">
        <v>19</v>
      </c>
      <c r="E59" s="0" t="s">
        <v>21</v>
      </c>
      <c r="F59" s="0" t="n">
        <v>15</v>
      </c>
      <c r="G59" s="0" t="s">
        <v>459</v>
      </c>
      <c r="H59" s="0" t="s">
        <v>317</v>
      </c>
      <c r="I59" s="0" t="s">
        <v>315</v>
      </c>
      <c r="J59" s="0" t="s">
        <v>315</v>
      </c>
      <c r="K59" s="0" t="s">
        <v>22</v>
      </c>
      <c r="L59" s="0" t="s">
        <v>24</v>
      </c>
      <c r="M59" s="0" t="s">
        <v>319</v>
      </c>
      <c r="N59" s="0" t="s">
        <v>460</v>
      </c>
      <c r="O59" s="0" t="s">
        <v>564</v>
      </c>
      <c r="P59" s="0" t="s">
        <v>19</v>
      </c>
      <c r="Q59" s="0" t="s">
        <v>565</v>
      </c>
      <c r="R59" s="0" t="s">
        <v>463</v>
      </c>
      <c r="S59" s="0" t="s">
        <v>21</v>
      </c>
      <c r="T59" s="0" t="n">
        <v>15</v>
      </c>
      <c r="U59" s="0" t="n">
        <v>1</v>
      </c>
      <c r="V59" s="0" t="s">
        <v>21</v>
      </c>
      <c r="W59" s="0" t="n">
        <v>0.47</v>
      </c>
      <c r="X59" s="0" t="s">
        <v>21</v>
      </c>
      <c r="Y59" s="0" t="n">
        <v>14.53</v>
      </c>
      <c r="Z59" s="2" t="b">
        <f aca="false">TRUE()</f>
        <v>1</v>
      </c>
      <c r="AA59" s="2" t="b">
        <f aca="false">TRUE()</f>
        <v>1</v>
      </c>
      <c r="AB59" s="2" t="b">
        <f aca="false">FALSE()</f>
        <v>0</v>
      </c>
      <c r="AC59" s="2" t="b">
        <f aca="false">FALSE()</f>
        <v>0</v>
      </c>
      <c r="AD59" s="2" t="b">
        <f aca="false">TRUE()</f>
        <v>1</v>
      </c>
    </row>
    <row r="60" customFormat="false" ht="15" hidden="false" customHeight="false" outlineLevel="0" collapsed="false">
      <c r="A60" s="0" t="s">
        <v>321</v>
      </c>
      <c r="B60" s="0" t="s">
        <v>323</v>
      </c>
      <c r="C60" s="0" t="s">
        <v>19</v>
      </c>
      <c r="D60" s="0" t="s">
        <v>19</v>
      </c>
      <c r="E60" s="0" t="s">
        <v>21</v>
      </c>
      <c r="F60" s="0" t="n">
        <v>3.99</v>
      </c>
      <c r="G60" s="0" t="s">
        <v>459</v>
      </c>
      <c r="H60" s="0" t="s">
        <v>322</v>
      </c>
      <c r="I60" s="0" t="s">
        <v>320</v>
      </c>
      <c r="J60" s="0" t="s">
        <v>320</v>
      </c>
      <c r="K60" s="0" t="s">
        <v>30</v>
      </c>
      <c r="L60" s="0" t="s">
        <v>32</v>
      </c>
      <c r="M60" s="0" t="s">
        <v>324</v>
      </c>
      <c r="N60" s="0" t="s">
        <v>30</v>
      </c>
      <c r="O60" s="0" t="s">
        <v>566</v>
      </c>
      <c r="P60" s="0" t="s">
        <v>19</v>
      </c>
      <c r="Q60" s="0" t="s">
        <v>567</v>
      </c>
      <c r="R60" s="0" t="s">
        <v>463</v>
      </c>
      <c r="S60" s="0" t="s">
        <v>21</v>
      </c>
      <c r="T60" s="0" t="n">
        <v>3.99</v>
      </c>
      <c r="U60" s="0" t="n">
        <v>1</v>
      </c>
      <c r="V60" s="0" t="s">
        <v>21</v>
      </c>
      <c r="W60" s="0" t="n">
        <v>0.09</v>
      </c>
      <c r="X60" s="0" t="s">
        <v>21</v>
      </c>
      <c r="Y60" s="0" t="n">
        <v>3.9</v>
      </c>
      <c r="Z60" s="2" t="b">
        <f aca="false">TRUE()</f>
        <v>1</v>
      </c>
      <c r="AA60" s="2" t="b">
        <f aca="false">TRUE()</f>
        <v>1</v>
      </c>
      <c r="AB60" s="2" t="b">
        <f aca="false">FALSE()</f>
        <v>0</v>
      </c>
      <c r="AC60" s="2" t="b">
        <f aca="false">FALSE()</f>
        <v>0</v>
      </c>
      <c r="AD60" s="2" t="b">
        <f aca="false">TRUE()</f>
        <v>1</v>
      </c>
    </row>
    <row r="61" customFormat="false" ht="15" hidden="false" customHeight="false" outlineLevel="0" collapsed="false">
      <c r="A61" s="0" t="s">
        <v>326</v>
      </c>
      <c r="B61" s="0" t="s">
        <v>328</v>
      </c>
      <c r="C61" s="0" t="s">
        <v>19</v>
      </c>
      <c r="D61" s="0" t="s">
        <v>19</v>
      </c>
      <c r="E61" s="0" t="s">
        <v>29</v>
      </c>
      <c r="F61" s="0" t="n">
        <v>15</v>
      </c>
      <c r="G61" s="0" t="s">
        <v>459</v>
      </c>
      <c r="H61" s="0" t="s">
        <v>327</v>
      </c>
      <c r="I61" s="0" t="s">
        <v>325</v>
      </c>
      <c r="J61" s="0" t="s">
        <v>325</v>
      </c>
      <c r="K61" s="0" t="s">
        <v>22</v>
      </c>
      <c r="L61" s="0" t="s">
        <v>24</v>
      </c>
      <c r="M61" s="0" t="s">
        <v>329</v>
      </c>
      <c r="N61" s="0" t="s">
        <v>460</v>
      </c>
      <c r="O61" s="0" t="s">
        <v>568</v>
      </c>
      <c r="P61" s="0" t="s">
        <v>19</v>
      </c>
      <c r="Q61" s="0" t="s">
        <v>569</v>
      </c>
      <c r="R61" s="0" t="s">
        <v>463</v>
      </c>
      <c r="S61" s="0" t="s">
        <v>29</v>
      </c>
      <c r="T61" s="0" t="n">
        <v>15</v>
      </c>
      <c r="U61" s="0" t="n">
        <v>1</v>
      </c>
      <c r="V61" s="0" t="s">
        <v>29</v>
      </c>
      <c r="W61" s="0" t="n">
        <v>0.46</v>
      </c>
      <c r="X61" s="0" t="s">
        <v>29</v>
      </c>
      <c r="Y61" s="0" t="n">
        <v>14.54</v>
      </c>
      <c r="Z61" s="2" t="b">
        <f aca="false">TRUE()</f>
        <v>1</v>
      </c>
      <c r="AA61" s="2" t="b">
        <f aca="false">TRUE()</f>
        <v>1</v>
      </c>
      <c r="AB61" s="2" t="b">
        <f aca="false">FALSE()</f>
        <v>0</v>
      </c>
      <c r="AC61" s="2" t="b">
        <f aca="false">FALSE()</f>
        <v>0</v>
      </c>
      <c r="AD61" s="2" t="b">
        <f aca="false">TRUE()</f>
        <v>1</v>
      </c>
    </row>
    <row r="62" customFormat="false" ht="15" hidden="false" customHeight="false" outlineLevel="0" collapsed="false">
      <c r="A62" s="0" t="s">
        <v>331</v>
      </c>
      <c r="B62" s="0" t="s">
        <v>333</v>
      </c>
      <c r="C62" s="0" t="s">
        <v>19</v>
      </c>
      <c r="D62" s="0" t="s">
        <v>19</v>
      </c>
      <c r="E62" s="0" t="s">
        <v>49</v>
      </c>
      <c r="F62" s="0" t="n">
        <v>15</v>
      </c>
      <c r="G62" s="0" t="s">
        <v>459</v>
      </c>
      <c r="H62" s="0" t="s">
        <v>332</v>
      </c>
      <c r="I62" s="0" t="s">
        <v>330</v>
      </c>
      <c r="J62" s="0" t="s">
        <v>330</v>
      </c>
      <c r="K62" s="0" t="s">
        <v>22</v>
      </c>
      <c r="L62" s="0" t="s">
        <v>24</v>
      </c>
      <c r="M62" s="0" t="s">
        <v>334</v>
      </c>
      <c r="N62" s="0" t="s">
        <v>460</v>
      </c>
      <c r="O62" s="0" t="s">
        <v>570</v>
      </c>
      <c r="P62" s="0" t="s">
        <v>19</v>
      </c>
      <c r="Q62" s="0" t="s">
        <v>571</v>
      </c>
      <c r="R62" s="0" t="s">
        <v>463</v>
      </c>
      <c r="S62" s="0" t="s">
        <v>49</v>
      </c>
      <c r="T62" s="0" t="n">
        <v>15</v>
      </c>
      <c r="U62" s="0" t="n">
        <v>0.72</v>
      </c>
      <c r="V62" s="0" t="s">
        <v>49</v>
      </c>
      <c r="W62" s="0" t="n">
        <v>0.23</v>
      </c>
      <c r="X62" s="0" t="s">
        <v>49</v>
      </c>
      <c r="Y62" s="0" t="n">
        <v>10.57</v>
      </c>
      <c r="Z62" s="2" t="b">
        <f aca="false">TRUE()</f>
        <v>1</v>
      </c>
      <c r="AA62" s="2" t="b">
        <f aca="false">TRUE()</f>
        <v>1</v>
      </c>
      <c r="AB62" s="2" t="b">
        <f aca="false">FALSE()</f>
        <v>0</v>
      </c>
      <c r="AC62" s="2" t="b">
        <f aca="false">FALSE()</f>
        <v>0</v>
      </c>
      <c r="AD62" s="2" t="b">
        <f aca="false">TRUE()</f>
        <v>1</v>
      </c>
    </row>
    <row r="63" customFormat="false" ht="15" hidden="false" customHeight="false" outlineLevel="0" collapsed="false">
      <c r="A63" s="0" t="s">
        <v>336</v>
      </c>
      <c r="B63" s="0" t="s">
        <v>338</v>
      </c>
      <c r="C63" s="0" t="s">
        <v>19</v>
      </c>
      <c r="D63" s="0" t="s">
        <v>19</v>
      </c>
      <c r="E63" s="0" t="s">
        <v>21</v>
      </c>
      <c r="F63" s="0" t="n">
        <v>20</v>
      </c>
      <c r="G63" s="0" t="s">
        <v>459</v>
      </c>
      <c r="H63" s="0" t="s">
        <v>337</v>
      </c>
      <c r="I63" s="0" t="s">
        <v>335</v>
      </c>
      <c r="J63" s="0" t="s">
        <v>335</v>
      </c>
      <c r="K63" s="0" t="s">
        <v>22</v>
      </c>
      <c r="L63" s="0" t="s">
        <v>24</v>
      </c>
      <c r="M63" s="0" t="s">
        <v>339</v>
      </c>
      <c r="N63" s="0" t="s">
        <v>460</v>
      </c>
      <c r="O63" s="0" t="s">
        <v>572</v>
      </c>
      <c r="P63" s="0" t="s">
        <v>19</v>
      </c>
      <c r="Q63" s="0" t="s">
        <v>573</v>
      </c>
      <c r="R63" s="0" t="s">
        <v>463</v>
      </c>
      <c r="S63" s="0" t="s">
        <v>21</v>
      </c>
      <c r="T63" s="0" t="n">
        <v>20</v>
      </c>
      <c r="U63" s="0" t="n">
        <v>1</v>
      </c>
      <c r="V63" s="0" t="s">
        <v>21</v>
      </c>
      <c r="W63" s="0" t="n">
        <v>0.7</v>
      </c>
      <c r="X63" s="0" t="s">
        <v>21</v>
      </c>
      <c r="Y63" s="0" t="n">
        <v>19.3</v>
      </c>
      <c r="Z63" s="2" t="b">
        <f aca="false">TRUE()</f>
        <v>1</v>
      </c>
      <c r="AA63" s="2" t="b">
        <f aca="false">TRUE()</f>
        <v>1</v>
      </c>
      <c r="AB63" s="2" t="b">
        <f aca="false">FALSE()</f>
        <v>0</v>
      </c>
      <c r="AC63" s="2" t="b">
        <f aca="false">FALSE()</f>
        <v>0</v>
      </c>
      <c r="AD63" s="2" t="b">
        <f aca="false">TRUE()</f>
        <v>1</v>
      </c>
    </row>
    <row r="64" customFormat="false" ht="15" hidden="false" customHeight="false" outlineLevel="0" collapsed="false">
      <c r="A64" s="0" t="s">
        <v>341</v>
      </c>
      <c r="B64" s="0" t="s">
        <v>343</v>
      </c>
      <c r="C64" s="0" t="s">
        <v>19</v>
      </c>
      <c r="D64" s="0" t="s">
        <v>19</v>
      </c>
      <c r="E64" s="0" t="s">
        <v>21</v>
      </c>
      <c r="F64" s="0" t="n">
        <v>20</v>
      </c>
      <c r="G64" s="0" t="s">
        <v>459</v>
      </c>
      <c r="H64" s="0" t="s">
        <v>342</v>
      </c>
      <c r="I64" s="0" t="s">
        <v>340</v>
      </c>
      <c r="J64" s="0" t="s">
        <v>340</v>
      </c>
      <c r="K64" s="0" t="s">
        <v>22</v>
      </c>
      <c r="L64" s="0" t="s">
        <v>24</v>
      </c>
      <c r="M64" s="0" t="s">
        <v>344</v>
      </c>
      <c r="N64" s="0" t="s">
        <v>460</v>
      </c>
      <c r="O64" s="0" t="s">
        <v>574</v>
      </c>
      <c r="P64" s="0" t="s">
        <v>19</v>
      </c>
      <c r="Q64" s="0" t="s">
        <v>575</v>
      </c>
      <c r="R64" s="0" t="s">
        <v>463</v>
      </c>
      <c r="S64" s="0" t="s">
        <v>21</v>
      </c>
      <c r="T64" s="0" t="n">
        <v>20</v>
      </c>
      <c r="U64" s="0" t="n">
        <v>1</v>
      </c>
      <c r="V64" s="0" t="s">
        <v>21</v>
      </c>
      <c r="W64" s="0" t="n">
        <v>0.65</v>
      </c>
      <c r="X64" s="0" t="s">
        <v>21</v>
      </c>
      <c r="Y64" s="0" t="n">
        <v>19.35</v>
      </c>
      <c r="Z64" s="2" t="b">
        <f aca="false">TRUE()</f>
        <v>1</v>
      </c>
      <c r="AA64" s="2" t="b">
        <f aca="false">TRUE()</f>
        <v>1</v>
      </c>
      <c r="AB64" s="2" t="b">
        <f aca="false">FALSE()</f>
        <v>0</v>
      </c>
      <c r="AC64" s="2" t="b">
        <f aca="false">FALSE()</f>
        <v>0</v>
      </c>
      <c r="AD64" s="2" t="b">
        <f aca="false">TRUE()</f>
        <v>1</v>
      </c>
    </row>
    <row r="65" customFormat="false" ht="15" hidden="false" customHeight="false" outlineLevel="0" collapsed="false">
      <c r="A65" s="0" t="s">
        <v>346</v>
      </c>
      <c r="B65" s="0" t="s">
        <v>348</v>
      </c>
      <c r="C65" s="0" t="s">
        <v>19</v>
      </c>
      <c r="D65" s="0" t="s">
        <v>19</v>
      </c>
      <c r="E65" s="0" t="s">
        <v>55</v>
      </c>
      <c r="F65" s="0" t="n">
        <v>100</v>
      </c>
      <c r="G65" s="0" t="s">
        <v>459</v>
      </c>
      <c r="H65" s="0" t="s">
        <v>347</v>
      </c>
      <c r="I65" s="0" t="s">
        <v>345</v>
      </c>
      <c r="J65" s="0" t="s">
        <v>345</v>
      </c>
      <c r="K65" s="0" t="s">
        <v>22</v>
      </c>
      <c r="L65" s="0" t="s">
        <v>24</v>
      </c>
      <c r="M65" s="0" t="s">
        <v>349</v>
      </c>
      <c r="N65" s="0" t="s">
        <v>460</v>
      </c>
      <c r="O65" s="0" t="s">
        <v>576</v>
      </c>
      <c r="P65" s="0" t="s">
        <v>19</v>
      </c>
      <c r="Q65" s="0" t="s">
        <v>577</v>
      </c>
      <c r="R65" s="0" t="s">
        <v>463</v>
      </c>
      <c r="S65" s="0" t="s">
        <v>55</v>
      </c>
      <c r="T65" s="0" t="n">
        <v>100</v>
      </c>
      <c r="U65" s="0" t="n">
        <v>0.054</v>
      </c>
      <c r="V65" s="0" t="s">
        <v>55</v>
      </c>
      <c r="W65" s="0" t="n">
        <v>1.69</v>
      </c>
      <c r="X65" s="0" t="s">
        <v>55</v>
      </c>
      <c r="Y65" s="0" t="n">
        <v>3.71</v>
      </c>
      <c r="Z65" s="2" t="b">
        <f aca="false">TRUE()</f>
        <v>1</v>
      </c>
      <c r="AA65" s="2" t="b">
        <f aca="false">TRUE()</f>
        <v>1</v>
      </c>
      <c r="AB65" s="2" t="b">
        <f aca="false">FALSE()</f>
        <v>0</v>
      </c>
      <c r="AC65" s="2" t="b">
        <f aca="false">FALSE()</f>
        <v>0</v>
      </c>
      <c r="AD65" s="2" t="b">
        <f aca="false">TRUE()</f>
        <v>1</v>
      </c>
    </row>
    <row r="66" customFormat="false" ht="15" hidden="false" customHeight="false" outlineLevel="0" collapsed="false">
      <c r="A66" s="0" t="s">
        <v>351</v>
      </c>
      <c r="B66" s="0" t="s">
        <v>353</v>
      </c>
      <c r="C66" s="0" t="s">
        <v>19</v>
      </c>
      <c r="D66" s="0" t="s">
        <v>19</v>
      </c>
      <c r="E66" s="0" t="s">
        <v>21</v>
      </c>
      <c r="F66" s="0" t="n">
        <v>25</v>
      </c>
      <c r="G66" s="0" t="s">
        <v>459</v>
      </c>
      <c r="H66" s="0" t="s">
        <v>352</v>
      </c>
      <c r="I66" s="0" t="s">
        <v>350</v>
      </c>
      <c r="J66" s="0" t="s">
        <v>350</v>
      </c>
      <c r="K66" s="0" t="s">
        <v>30</v>
      </c>
      <c r="L66" s="0" t="s">
        <v>32</v>
      </c>
      <c r="M66" s="0" t="s">
        <v>354</v>
      </c>
      <c r="N66" s="0" t="s">
        <v>30</v>
      </c>
      <c r="O66" s="0" t="s">
        <v>578</v>
      </c>
      <c r="P66" s="0" t="s">
        <v>19</v>
      </c>
      <c r="Q66" s="0" t="s">
        <v>579</v>
      </c>
      <c r="R66" s="0" t="s">
        <v>463</v>
      </c>
      <c r="S66" s="0" t="s">
        <v>21</v>
      </c>
      <c r="T66" s="0" t="n">
        <v>25</v>
      </c>
      <c r="U66" s="0" t="n">
        <v>1</v>
      </c>
      <c r="V66" s="0" t="s">
        <v>21</v>
      </c>
      <c r="W66" s="0" t="n">
        <v>0.4</v>
      </c>
      <c r="X66" s="0" t="s">
        <v>21</v>
      </c>
      <c r="Y66" s="0" t="n">
        <v>24.6</v>
      </c>
      <c r="Z66" s="2" t="b">
        <f aca="false">TRUE()</f>
        <v>1</v>
      </c>
      <c r="AA66" s="2" t="b">
        <f aca="false">TRUE()</f>
        <v>1</v>
      </c>
      <c r="AB66" s="2" t="b">
        <f aca="false">FALSE()</f>
        <v>0</v>
      </c>
      <c r="AC66" s="2" t="b">
        <f aca="false">FALSE()</f>
        <v>0</v>
      </c>
      <c r="AD66" s="2" t="b">
        <f aca="false">TRUE()</f>
        <v>1</v>
      </c>
    </row>
    <row r="67" customFormat="false" ht="15" hidden="false" customHeight="false" outlineLevel="0" collapsed="false">
      <c r="A67" s="0" t="s">
        <v>356</v>
      </c>
      <c r="B67" s="0" t="s">
        <v>358</v>
      </c>
      <c r="C67" s="0" t="s">
        <v>19</v>
      </c>
      <c r="D67" s="0" t="s">
        <v>19</v>
      </c>
      <c r="E67" s="0" t="s">
        <v>55</v>
      </c>
      <c r="F67" s="0" t="n">
        <v>150</v>
      </c>
      <c r="G67" s="0" t="s">
        <v>459</v>
      </c>
      <c r="H67" s="0" t="s">
        <v>357</v>
      </c>
      <c r="I67" s="0" t="s">
        <v>355</v>
      </c>
      <c r="J67" s="0" t="s">
        <v>355</v>
      </c>
      <c r="K67" s="0" t="s">
        <v>30</v>
      </c>
      <c r="L67" s="0" t="s">
        <v>32</v>
      </c>
      <c r="M67" s="0" t="s">
        <v>359</v>
      </c>
      <c r="Z67" s="2" t="b">
        <f aca="false">TRUE()</f>
        <v>1</v>
      </c>
      <c r="AA67" s="2" t="b">
        <f aca="false">FALSE()</f>
        <v>0</v>
      </c>
    </row>
    <row r="68" customFormat="false" ht="15" hidden="false" customHeight="false" outlineLevel="0" collapsed="false">
      <c r="A68" s="0" t="s">
        <v>361</v>
      </c>
      <c r="B68" s="0" t="s">
        <v>363</v>
      </c>
      <c r="C68" s="0" t="s">
        <v>19</v>
      </c>
      <c r="D68" s="0" t="s">
        <v>19</v>
      </c>
      <c r="E68" s="0" t="s">
        <v>61</v>
      </c>
      <c r="F68" s="0" t="n">
        <v>30</v>
      </c>
      <c r="G68" s="0" t="s">
        <v>459</v>
      </c>
      <c r="H68" s="0" t="s">
        <v>362</v>
      </c>
      <c r="I68" s="0" t="s">
        <v>360</v>
      </c>
      <c r="J68" s="0" t="s">
        <v>360</v>
      </c>
      <c r="K68" s="0" t="s">
        <v>22</v>
      </c>
      <c r="L68" s="0" t="s">
        <v>24</v>
      </c>
      <c r="M68" s="0" t="s">
        <v>364</v>
      </c>
      <c r="Z68" s="2" t="b">
        <f aca="false">TRUE()</f>
        <v>1</v>
      </c>
      <c r="AA68" s="2" t="b">
        <f aca="false">FALSE()</f>
        <v>0</v>
      </c>
    </row>
    <row r="69" customFormat="false" ht="15" hidden="false" customHeight="false" outlineLevel="0" collapsed="false">
      <c r="A69" s="0" t="s">
        <v>366</v>
      </c>
      <c r="B69" s="0" t="s">
        <v>368</v>
      </c>
      <c r="C69" s="0" t="s">
        <v>19</v>
      </c>
      <c r="D69" s="0" t="s">
        <v>19</v>
      </c>
      <c r="E69" s="0" t="s">
        <v>178</v>
      </c>
      <c r="F69" s="0" t="n">
        <v>20</v>
      </c>
      <c r="G69" s="0" t="s">
        <v>459</v>
      </c>
      <c r="H69" s="0" t="s">
        <v>367</v>
      </c>
      <c r="I69" s="0" t="s">
        <v>365</v>
      </c>
      <c r="J69" s="0" t="s">
        <v>365</v>
      </c>
      <c r="K69" s="0" t="s">
        <v>37</v>
      </c>
      <c r="L69" s="0" t="s">
        <v>39</v>
      </c>
      <c r="M69" s="0" t="s">
        <v>369</v>
      </c>
      <c r="Z69" s="2" t="b">
        <f aca="false">TRUE()</f>
        <v>1</v>
      </c>
      <c r="AA69" s="2" t="b">
        <f aca="false">FALSE()</f>
        <v>0</v>
      </c>
    </row>
    <row r="70" customFormat="false" ht="15" hidden="false" customHeight="false" outlineLevel="0" collapsed="false">
      <c r="A70" s="0" t="s">
        <v>371</v>
      </c>
      <c r="B70" s="0" t="s">
        <v>373</v>
      </c>
      <c r="C70" s="0" t="s">
        <v>19</v>
      </c>
      <c r="D70" s="0" t="s">
        <v>19</v>
      </c>
      <c r="E70" s="0" t="s">
        <v>49</v>
      </c>
      <c r="F70" s="0" t="n">
        <v>5.49</v>
      </c>
      <c r="G70" s="0" t="s">
        <v>459</v>
      </c>
      <c r="H70" s="0" t="s">
        <v>372</v>
      </c>
      <c r="I70" s="0" t="s">
        <v>370</v>
      </c>
      <c r="J70" s="0" t="s">
        <v>370</v>
      </c>
      <c r="K70" s="0" t="s">
        <v>37</v>
      </c>
      <c r="L70" s="0" t="s">
        <v>39</v>
      </c>
      <c r="M70" s="0" t="s">
        <v>374</v>
      </c>
      <c r="Z70" s="2" t="b">
        <f aca="false">TRUE()</f>
        <v>1</v>
      </c>
      <c r="AA70" s="2" t="b">
        <f aca="false">FALSE()</f>
        <v>0</v>
      </c>
    </row>
    <row r="71" customFormat="false" ht="15" hidden="false" customHeight="false" outlineLevel="0" collapsed="false">
      <c r="A71" s="0" t="s">
        <v>376</v>
      </c>
      <c r="B71" s="0" t="s">
        <v>378</v>
      </c>
      <c r="C71" s="0" t="s">
        <v>19</v>
      </c>
      <c r="D71" s="0" t="s">
        <v>19</v>
      </c>
      <c r="E71" s="0" t="s">
        <v>49</v>
      </c>
      <c r="F71" s="0" t="n">
        <v>5.49</v>
      </c>
      <c r="G71" s="0" t="s">
        <v>459</v>
      </c>
      <c r="H71" s="0" t="s">
        <v>377</v>
      </c>
      <c r="I71" s="0" t="s">
        <v>375</v>
      </c>
      <c r="J71" s="0" t="s">
        <v>375</v>
      </c>
      <c r="K71" s="0" t="s">
        <v>22</v>
      </c>
      <c r="L71" s="0" t="s">
        <v>24</v>
      </c>
      <c r="M71" s="0" t="s">
        <v>379</v>
      </c>
      <c r="Z71" s="2" t="b">
        <f aca="false">TRUE()</f>
        <v>1</v>
      </c>
      <c r="AA71" s="2" t="b">
        <f aca="false">FALSE()</f>
        <v>0</v>
      </c>
    </row>
    <row r="72" customFormat="false" ht="15" hidden="false" customHeight="false" outlineLevel="0" collapsed="false">
      <c r="A72" s="0" t="s">
        <v>381</v>
      </c>
      <c r="B72" s="0" t="s">
        <v>383</v>
      </c>
      <c r="C72" s="0" t="s">
        <v>19</v>
      </c>
      <c r="D72" s="0" t="s">
        <v>19</v>
      </c>
      <c r="E72" s="0" t="s">
        <v>61</v>
      </c>
      <c r="F72" s="0" t="n">
        <v>10</v>
      </c>
      <c r="G72" s="0" t="s">
        <v>459</v>
      </c>
      <c r="H72" s="0" t="s">
        <v>382</v>
      </c>
      <c r="I72" s="0" t="s">
        <v>380</v>
      </c>
      <c r="J72" s="0" t="s">
        <v>380</v>
      </c>
      <c r="K72" s="0" t="s">
        <v>22</v>
      </c>
      <c r="L72" s="0" t="s">
        <v>24</v>
      </c>
      <c r="M72" s="0" t="s">
        <v>384</v>
      </c>
      <c r="Z72" s="2" t="b">
        <f aca="false">TRUE()</f>
        <v>1</v>
      </c>
      <c r="AA72" s="2" t="b">
        <f aca="false">FALSE()</f>
        <v>0</v>
      </c>
    </row>
    <row r="73" customFormat="false" ht="15" hidden="false" customHeight="false" outlineLevel="0" collapsed="false">
      <c r="A73" s="0" t="s">
        <v>386</v>
      </c>
      <c r="B73" s="0" t="s">
        <v>388</v>
      </c>
      <c r="C73" s="0" t="s">
        <v>19</v>
      </c>
      <c r="D73" s="0" t="s">
        <v>19</v>
      </c>
      <c r="E73" s="0" t="s">
        <v>49</v>
      </c>
      <c r="F73" s="0" t="n">
        <v>5.49</v>
      </c>
      <c r="G73" s="0" t="s">
        <v>459</v>
      </c>
      <c r="H73" s="0" t="s">
        <v>387</v>
      </c>
      <c r="I73" s="0" t="s">
        <v>385</v>
      </c>
      <c r="J73" s="0" t="s">
        <v>385</v>
      </c>
      <c r="K73" s="0" t="s">
        <v>22</v>
      </c>
      <c r="L73" s="0" t="s">
        <v>24</v>
      </c>
      <c r="M73" s="0" t="s">
        <v>389</v>
      </c>
      <c r="Z73" s="2" t="b">
        <f aca="false">TRUE()</f>
        <v>1</v>
      </c>
      <c r="AA73" s="2" t="b">
        <f aca="false">FALSE()</f>
        <v>0</v>
      </c>
    </row>
    <row r="74" customFormat="false" ht="15" hidden="false" customHeight="false" outlineLevel="0" collapsed="false">
      <c r="A74" s="0" t="s">
        <v>391</v>
      </c>
      <c r="B74" s="0" t="s">
        <v>393</v>
      </c>
      <c r="C74" s="0" t="s">
        <v>19</v>
      </c>
      <c r="D74" s="0" t="s">
        <v>19</v>
      </c>
      <c r="E74" s="0" t="s">
        <v>29</v>
      </c>
      <c r="F74" s="0" t="n">
        <v>10</v>
      </c>
      <c r="G74" s="0" t="s">
        <v>459</v>
      </c>
      <c r="H74" s="0" t="s">
        <v>392</v>
      </c>
      <c r="I74" s="0" t="s">
        <v>390</v>
      </c>
      <c r="J74" s="0" t="s">
        <v>390</v>
      </c>
      <c r="K74" s="0" t="s">
        <v>22</v>
      </c>
      <c r="L74" s="0" t="s">
        <v>24</v>
      </c>
      <c r="M74" s="0" t="s">
        <v>394</v>
      </c>
      <c r="Z74" s="2" t="b">
        <f aca="false">TRUE()</f>
        <v>1</v>
      </c>
      <c r="AA74" s="2" t="b">
        <f aca="false">FALSE()</f>
        <v>0</v>
      </c>
    </row>
    <row r="75" customFormat="false" ht="15" hidden="false" customHeight="false" outlineLevel="0" collapsed="false">
      <c r="A75" s="0" t="s">
        <v>396</v>
      </c>
      <c r="B75" s="0" t="s">
        <v>398</v>
      </c>
      <c r="C75" s="0" t="s">
        <v>19</v>
      </c>
      <c r="D75" s="0" t="s">
        <v>19</v>
      </c>
      <c r="E75" s="0" t="s">
        <v>21</v>
      </c>
      <c r="F75" s="0" t="n">
        <v>50</v>
      </c>
      <c r="G75" s="0" t="s">
        <v>459</v>
      </c>
      <c r="H75" s="0" t="s">
        <v>397</v>
      </c>
      <c r="I75" s="0" t="s">
        <v>395</v>
      </c>
      <c r="J75" s="0" t="s">
        <v>395</v>
      </c>
      <c r="K75" s="0" t="s">
        <v>22</v>
      </c>
      <c r="L75" s="0" t="s">
        <v>24</v>
      </c>
      <c r="M75" s="0" t="s">
        <v>399</v>
      </c>
      <c r="Z75" s="2" t="b">
        <f aca="false">TRUE()</f>
        <v>1</v>
      </c>
      <c r="AA75" s="2" t="b">
        <f aca="false">FALSE()</f>
        <v>0</v>
      </c>
    </row>
    <row r="76" customFormat="false" ht="15" hidden="false" customHeight="false" outlineLevel="0" collapsed="false">
      <c r="A76" s="0" t="s">
        <v>401</v>
      </c>
      <c r="B76" s="0" t="s">
        <v>403</v>
      </c>
      <c r="C76" s="0" t="s">
        <v>19</v>
      </c>
      <c r="D76" s="0" t="s">
        <v>19</v>
      </c>
      <c r="E76" s="0" t="s">
        <v>49</v>
      </c>
      <c r="F76" s="0" t="n">
        <v>15</v>
      </c>
      <c r="G76" s="0" t="s">
        <v>459</v>
      </c>
      <c r="H76" s="0" t="s">
        <v>402</v>
      </c>
      <c r="I76" s="0" t="s">
        <v>400</v>
      </c>
      <c r="J76" s="0" t="s">
        <v>400</v>
      </c>
      <c r="K76" s="0" t="s">
        <v>30</v>
      </c>
      <c r="L76" s="0" t="s">
        <v>32</v>
      </c>
      <c r="M76" s="0" t="s">
        <v>404</v>
      </c>
      <c r="Z76" s="2" t="b">
        <f aca="false">TRUE()</f>
        <v>1</v>
      </c>
      <c r="AA76" s="2" t="b">
        <f aca="false">FALSE()</f>
        <v>0</v>
      </c>
    </row>
    <row r="77" customFormat="false" ht="15" hidden="false" customHeight="false" outlineLevel="0" collapsed="false">
      <c r="A77" s="0" t="s">
        <v>406</v>
      </c>
      <c r="B77" s="0" t="s">
        <v>408</v>
      </c>
      <c r="C77" s="0" t="s">
        <v>19</v>
      </c>
      <c r="D77" s="0" t="s">
        <v>19</v>
      </c>
      <c r="E77" s="0" t="s">
        <v>49</v>
      </c>
      <c r="F77" s="0" t="n">
        <v>10</v>
      </c>
      <c r="G77" s="0" t="s">
        <v>459</v>
      </c>
      <c r="H77" s="0" t="s">
        <v>407</v>
      </c>
      <c r="I77" s="0" t="s">
        <v>405</v>
      </c>
      <c r="J77" s="0" t="s">
        <v>405</v>
      </c>
      <c r="K77" s="0" t="s">
        <v>22</v>
      </c>
      <c r="L77" s="0" t="s">
        <v>24</v>
      </c>
      <c r="M77" s="0" t="s">
        <v>409</v>
      </c>
      <c r="Z77" s="2" t="b">
        <f aca="false">TRUE()</f>
        <v>1</v>
      </c>
      <c r="AA77" s="2" t="b">
        <f aca="false">FALSE()</f>
        <v>0</v>
      </c>
    </row>
    <row r="78" customFormat="false" ht="15" hidden="false" customHeight="false" outlineLevel="0" collapsed="false">
      <c r="A78" s="0" t="s">
        <v>411</v>
      </c>
      <c r="B78" s="0" t="s">
        <v>413</v>
      </c>
      <c r="C78" s="0" t="s">
        <v>19</v>
      </c>
      <c r="D78" s="0" t="s">
        <v>19</v>
      </c>
      <c r="E78" s="0" t="s">
        <v>178</v>
      </c>
      <c r="F78" s="0" t="n">
        <v>10</v>
      </c>
      <c r="G78" s="0" t="s">
        <v>459</v>
      </c>
      <c r="H78" s="0" t="s">
        <v>412</v>
      </c>
      <c r="I78" s="0" t="s">
        <v>410</v>
      </c>
      <c r="J78" s="0" t="s">
        <v>410</v>
      </c>
      <c r="K78" s="0" t="s">
        <v>22</v>
      </c>
      <c r="L78" s="0" t="s">
        <v>24</v>
      </c>
      <c r="M78" s="0" t="s">
        <v>414</v>
      </c>
      <c r="Z78" s="2" t="b">
        <f aca="false">TRUE()</f>
        <v>1</v>
      </c>
      <c r="AA78" s="2" t="b">
        <f aca="false">FALSE()</f>
        <v>0</v>
      </c>
    </row>
    <row r="79" customFormat="false" ht="15" hidden="false" customHeight="false" outlineLevel="0" collapsed="false">
      <c r="A79" s="0" t="s">
        <v>416</v>
      </c>
      <c r="B79" s="0" t="s">
        <v>418</v>
      </c>
      <c r="C79" s="0" t="s">
        <v>19</v>
      </c>
      <c r="D79" s="0" t="s">
        <v>19</v>
      </c>
      <c r="E79" s="0" t="s">
        <v>21</v>
      </c>
      <c r="F79" s="0" t="n">
        <v>40</v>
      </c>
      <c r="G79" s="0" t="s">
        <v>459</v>
      </c>
      <c r="H79" s="0" t="s">
        <v>417</v>
      </c>
      <c r="I79" s="0" t="s">
        <v>415</v>
      </c>
      <c r="J79" s="0" t="s">
        <v>415</v>
      </c>
      <c r="K79" s="0" t="s">
        <v>22</v>
      </c>
      <c r="L79" s="0" t="s">
        <v>24</v>
      </c>
      <c r="M79" s="0" t="s">
        <v>419</v>
      </c>
      <c r="Z79" s="2" t="b">
        <f aca="false">TRUE()</f>
        <v>1</v>
      </c>
      <c r="AA79" s="2" t="b">
        <f aca="false">FALSE()</f>
        <v>0</v>
      </c>
    </row>
    <row r="80" customFormat="false" ht="15" hidden="false" customHeight="false" outlineLevel="0" collapsed="false">
      <c r="A80" s="0" t="s">
        <v>421</v>
      </c>
      <c r="B80" s="0" t="s">
        <v>423</v>
      </c>
      <c r="C80" s="0" t="s">
        <v>19</v>
      </c>
      <c r="D80" s="0" t="s">
        <v>19</v>
      </c>
      <c r="E80" s="0" t="s">
        <v>21</v>
      </c>
      <c r="F80" s="0" t="n">
        <v>40</v>
      </c>
      <c r="G80" s="0" t="s">
        <v>459</v>
      </c>
      <c r="H80" s="0" t="s">
        <v>422</v>
      </c>
      <c r="I80" s="0" t="s">
        <v>420</v>
      </c>
      <c r="J80" s="0" t="s">
        <v>420</v>
      </c>
      <c r="K80" s="0" t="s">
        <v>22</v>
      </c>
      <c r="L80" s="0" t="s">
        <v>24</v>
      </c>
      <c r="M80" s="0" t="s">
        <v>424</v>
      </c>
      <c r="Z80" s="2" t="b">
        <f aca="false">TRUE()</f>
        <v>1</v>
      </c>
      <c r="AA80" s="2" t="b">
        <f aca="false">FALSE()</f>
        <v>0</v>
      </c>
    </row>
    <row r="81" customFormat="false" ht="15" hidden="false" customHeight="false" outlineLevel="0" collapsed="false">
      <c r="A81" s="0" t="s">
        <v>426</v>
      </c>
      <c r="B81" s="0" t="s">
        <v>428</v>
      </c>
      <c r="C81" s="0" t="s">
        <v>19</v>
      </c>
      <c r="D81" s="0" t="s">
        <v>19</v>
      </c>
      <c r="E81" s="0" t="s">
        <v>97</v>
      </c>
      <c r="F81" s="0" t="n">
        <v>20</v>
      </c>
      <c r="G81" s="0" t="s">
        <v>459</v>
      </c>
      <c r="H81" s="0" t="s">
        <v>427</v>
      </c>
      <c r="I81" s="0" t="s">
        <v>425</v>
      </c>
      <c r="J81" s="0" t="s">
        <v>425</v>
      </c>
      <c r="K81" s="0" t="s">
        <v>30</v>
      </c>
      <c r="L81" s="0" t="s">
        <v>32</v>
      </c>
      <c r="M81" s="0" t="s">
        <v>429</v>
      </c>
      <c r="Z81" s="2" t="b">
        <f aca="false">TRUE()</f>
        <v>1</v>
      </c>
      <c r="AA81" s="2" t="b">
        <f aca="false">FALSE()</f>
        <v>0</v>
      </c>
    </row>
    <row r="83" customFormat="false" ht="15" hidden="false" customHeight="false" outlineLevel="0" collapsed="false">
      <c r="A83" s="3" t="s">
        <v>430</v>
      </c>
    </row>
  </sheetData>
  <autoFilter ref="A1:AD8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AA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1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5" min="5" style="0" width="17"/>
    <col collapsed="false" customWidth="true" hidden="false" outlineLevel="0" max="6" min="6" style="0" width="16"/>
    <col collapsed="false" customWidth="true" hidden="false" outlineLevel="0" max="7" min="7" style="0" width="22"/>
    <col collapsed="false" customWidth="true" hidden="false" outlineLevel="0" max="8" min="8" style="0" width="19"/>
    <col collapsed="false" customWidth="true" hidden="false" outlineLevel="0" max="9" min="9" style="0" width="27"/>
    <col collapsed="false" customWidth="true" hidden="false" outlineLevel="0" max="10" min="10" style="0" width="16"/>
    <col collapsed="false" customWidth="true" hidden="false" outlineLevel="0" max="11" min="11" style="0" width="24"/>
    <col collapsed="false" customWidth="true" hidden="false" outlineLevel="0" max="12" min="12" style="0" width="22"/>
    <col collapsed="false" customWidth="true" hidden="false" outlineLevel="0" max="13" min="13" style="0" width="28"/>
    <col collapsed="false" customWidth="true" hidden="false" outlineLevel="0" max="14" min="14" style="0" width="16"/>
    <col collapsed="false" customWidth="true" hidden="false" outlineLevel="0" max="15" min="15" style="0" width="25"/>
    <col collapsed="false" customWidth="true" hidden="false" outlineLevel="0" max="16" min="16" style="0" width="19"/>
    <col collapsed="false" customWidth="true" hidden="false" outlineLevel="0" max="17" min="17" style="0" width="17"/>
    <col collapsed="false" customWidth="true" hidden="false" outlineLevel="0" max="18" min="18" style="0" width="24"/>
    <col collapsed="false" customWidth="true" hidden="false" outlineLevel="0" max="19" min="19" style="0" width="22"/>
    <col collapsed="false" customWidth="true" hidden="false" outlineLevel="0" max="20" min="20" style="0" width="30"/>
    <col collapsed="false" customWidth="true" hidden="false" outlineLevel="0" max="22" min="21" style="0" width="21"/>
    <col collapsed="false" customWidth="true" hidden="false" outlineLevel="0" max="23" min="23" style="0" width="30"/>
    <col collapsed="false" customWidth="true" hidden="false" outlineLevel="0" max="24" min="24" style="0" width="20"/>
    <col collapsed="false" customWidth="true" hidden="false" outlineLevel="0" max="25" min="25" style="0" width="30"/>
    <col collapsed="false" customWidth="true" hidden="false" outlineLevel="0" max="26" min="26" style="0" width="18"/>
    <col collapsed="false" customWidth="true" hidden="false" outlineLevel="0" max="27" min="27" style="0" width="17"/>
  </cols>
  <sheetData>
    <row r="1" customFormat="false" ht="26.85" hidden="false" customHeight="false" outlineLevel="0" collapsed="false">
      <c r="A1" s="1" t="s">
        <v>431</v>
      </c>
      <c r="B1" s="1" t="s">
        <v>432</v>
      </c>
      <c r="C1" s="1" t="s">
        <v>5</v>
      </c>
      <c r="D1" s="1" t="s">
        <v>433</v>
      </c>
      <c r="E1" s="1" t="s">
        <v>434</v>
      </c>
      <c r="F1" s="1" t="s">
        <v>435</v>
      </c>
      <c r="G1" s="1" t="s">
        <v>436</v>
      </c>
      <c r="H1" s="1" t="s">
        <v>437</v>
      </c>
      <c r="I1" s="1" t="s">
        <v>438</v>
      </c>
      <c r="J1" s="1" t="s">
        <v>0</v>
      </c>
      <c r="K1" s="1" t="s">
        <v>439</v>
      </c>
      <c r="L1" s="1" t="s">
        <v>440</v>
      </c>
      <c r="M1" s="1" t="s">
        <v>441</v>
      </c>
      <c r="N1" s="1" t="s">
        <v>442</v>
      </c>
      <c r="O1" s="1" t="s">
        <v>443</v>
      </c>
      <c r="P1" s="1" t="s">
        <v>444</v>
      </c>
      <c r="Q1" s="1" t="s">
        <v>445</v>
      </c>
      <c r="R1" s="1" t="s">
        <v>446</v>
      </c>
      <c r="S1" s="1" t="s">
        <v>447</v>
      </c>
      <c r="T1" s="1" t="s">
        <v>580</v>
      </c>
      <c r="U1" s="1" t="s">
        <v>449</v>
      </c>
      <c r="V1" s="1" t="s">
        <v>450</v>
      </c>
      <c r="W1" s="1" t="s">
        <v>581</v>
      </c>
      <c r="X1" s="1" t="s">
        <v>452</v>
      </c>
      <c r="Y1" s="1" t="s">
        <v>582</v>
      </c>
      <c r="Z1" s="1" t="s">
        <v>454</v>
      </c>
      <c r="AA1" s="1" t="s">
        <v>455</v>
      </c>
    </row>
    <row r="2" customFormat="false" ht="15" hidden="false" customHeight="false" outlineLevel="0" collapsed="false">
      <c r="A2" s="0" t="s">
        <v>583</v>
      </c>
      <c r="B2" s="0" t="s">
        <v>584</v>
      </c>
      <c r="C2" s="0" t="s">
        <v>19</v>
      </c>
      <c r="D2" s="0" t="s">
        <v>19</v>
      </c>
      <c r="E2" s="0" t="s">
        <v>97</v>
      </c>
      <c r="F2" s="0" t="n">
        <v>15</v>
      </c>
      <c r="G2" s="0" t="s">
        <v>585</v>
      </c>
      <c r="H2" s="0" t="s">
        <v>586</v>
      </c>
      <c r="I2" s="0" t="s">
        <v>587</v>
      </c>
      <c r="J2" s="0" t="s">
        <v>587</v>
      </c>
      <c r="K2" s="0" t="s">
        <v>22</v>
      </c>
      <c r="L2" s="0" t="s">
        <v>24</v>
      </c>
      <c r="Z2" s="2" t="b">
        <f aca="false">TRUE()</f>
        <v>1</v>
      </c>
      <c r="AA2" s="2" t="b">
        <f aca="false">FALSE()</f>
        <v>0</v>
      </c>
    </row>
    <row r="3" customFormat="false" ht="15" hidden="false" customHeight="false" outlineLevel="0" collapsed="false">
      <c r="A3" s="0" t="s">
        <v>588</v>
      </c>
      <c r="B3" s="0" t="s">
        <v>589</v>
      </c>
      <c r="C3" s="0" t="s">
        <v>19</v>
      </c>
      <c r="D3" s="0" t="s">
        <v>19</v>
      </c>
      <c r="E3" s="0" t="s">
        <v>61</v>
      </c>
      <c r="F3" s="0" t="n">
        <v>20</v>
      </c>
      <c r="G3" s="0" t="s">
        <v>585</v>
      </c>
      <c r="H3" s="0" t="s">
        <v>590</v>
      </c>
      <c r="I3" s="0" t="s">
        <v>591</v>
      </c>
      <c r="J3" s="0" t="s">
        <v>591</v>
      </c>
      <c r="K3" s="0" t="s">
        <v>22</v>
      </c>
      <c r="L3" s="0" t="s">
        <v>24</v>
      </c>
      <c r="Z3" s="2" t="b">
        <f aca="false">TRUE()</f>
        <v>1</v>
      </c>
      <c r="AA3" s="2" t="b">
        <f aca="false">FALSE()</f>
        <v>0</v>
      </c>
    </row>
    <row r="4" customFormat="false" ht="15" hidden="false" customHeight="false" outlineLevel="0" collapsed="false">
      <c r="A4" s="0" t="s">
        <v>592</v>
      </c>
      <c r="B4" s="0" t="s">
        <v>593</v>
      </c>
      <c r="C4" s="0" t="s">
        <v>19</v>
      </c>
      <c r="D4" s="0" t="s">
        <v>19</v>
      </c>
      <c r="E4" s="0" t="s">
        <v>61</v>
      </c>
      <c r="F4" s="0" t="n">
        <v>10</v>
      </c>
      <c r="G4" s="0" t="s">
        <v>585</v>
      </c>
      <c r="H4" s="0" t="s">
        <v>594</v>
      </c>
      <c r="I4" s="0" t="s">
        <v>595</v>
      </c>
      <c r="J4" s="0" t="s">
        <v>595</v>
      </c>
      <c r="K4" s="0" t="s">
        <v>22</v>
      </c>
      <c r="L4" s="0" t="s">
        <v>24</v>
      </c>
      <c r="Z4" s="2" t="b">
        <f aca="false">TRUE()</f>
        <v>1</v>
      </c>
      <c r="AA4" s="2" t="b">
        <f aca="false">FALSE()</f>
        <v>0</v>
      </c>
    </row>
    <row r="5" customFormat="false" ht="15" hidden="false" customHeight="false" outlineLevel="0" collapsed="false">
      <c r="A5" s="0" t="s">
        <v>596</v>
      </c>
      <c r="B5" s="0" t="s">
        <v>597</v>
      </c>
      <c r="C5" s="0" t="s">
        <v>19</v>
      </c>
      <c r="D5" s="0" t="s">
        <v>19</v>
      </c>
      <c r="E5" s="0" t="s">
        <v>29</v>
      </c>
      <c r="F5" s="0" t="n">
        <v>5</v>
      </c>
      <c r="G5" s="0" t="s">
        <v>585</v>
      </c>
      <c r="H5" s="0" t="s">
        <v>598</v>
      </c>
      <c r="I5" s="0" t="s">
        <v>599</v>
      </c>
      <c r="J5" s="0" t="s">
        <v>599</v>
      </c>
      <c r="K5" s="0" t="s">
        <v>22</v>
      </c>
      <c r="L5" s="0" t="s">
        <v>24</v>
      </c>
      <c r="Z5" s="2" t="b">
        <f aca="false">TRUE()</f>
        <v>1</v>
      </c>
      <c r="AA5" s="2" t="b">
        <f aca="false">FALSE()</f>
        <v>0</v>
      </c>
    </row>
    <row r="6" customFormat="false" ht="15" hidden="false" customHeight="false" outlineLevel="0" collapsed="false">
      <c r="A6" s="0" t="s">
        <v>600</v>
      </c>
      <c r="B6" s="0" t="s">
        <v>601</v>
      </c>
      <c r="C6" s="0" t="s">
        <v>19</v>
      </c>
      <c r="D6" s="0" t="s">
        <v>19</v>
      </c>
      <c r="E6" s="0" t="s">
        <v>21</v>
      </c>
      <c r="F6" s="0" t="n">
        <v>20</v>
      </c>
      <c r="G6" s="0" t="s">
        <v>585</v>
      </c>
      <c r="H6" s="0" t="s">
        <v>602</v>
      </c>
      <c r="I6" s="0" t="s">
        <v>603</v>
      </c>
      <c r="J6" s="0" t="s">
        <v>603</v>
      </c>
      <c r="K6" s="0" t="s">
        <v>22</v>
      </c>
      <c r="L6" s="0" t="s">
        <v>24</v>
      </c>
      <c r="Z6" s="2" t="b">
        <f aca="false">TRUE()</f>
        <v>1</v>
      </c>
      <c r="AA6" s="2" t="b">
        <f aca="false">FALSE()</f>
        <v>0</v>
      </c>
    </row>
    <row r="7" customFormat="false" ht="15" hidden="false" customHeight="false" outlineLevel="0" collapsed="false">
      <c r="A7" s="0" t="s">
        <v>604</v>
      </c>
      <c r="B7" s="0" t="s">
        <v>605</v>
      </c>
      <c r="C7" s="0" t="s">
        <v>19</v>
      </c>
      <c r="D7" s="0" t="s">
        <v>19</v>
      </c>
      <c r="E7" s="0" t="s">
        <v>29</v>
      </c>
      <c r="F7" s="0" t="n">
        <v>25</v>
      </c>
      <c r="G7" s="0" t="s">
        <v>585</v>
      </c>
      <c r="H7" s="0" t="s">
        <v>606</v>
      </c>
      <c r="I7" s="0" t="s">
        <v>607</v>
      </c>
      <c r="J7" s="0" t="s">
        <v>607</v>
      </c>
      <c r="K7" s="0" t="s">
        <v>22</v>
      </c>
      <c r="L7" s="0" t="s">
        <v>24</v>
      </c>
      <c r="Z7" s="2" t="b">
        <f aca="false">TRUE()</f>
        <v>1</v>
      </c>
      <c r="AA7" s="2" t="b">
        <f aca="false">FALSE()</f>
        <v>0</v>
      </c>
    </row>
    <row r="8" customFormat="false" ht="15" hidden="false" customHeight="false" outlineLevel="0" collapsed="false">
      <c r="A8" s="0" t="s">
        <v>608</v>
      </c>
      <c r="B8" s="0" t="s">
        <v>609</v>
      </c>
      <c r="C8" s="0" t="s">
        <v>19</v>
      </c>
      <c r="D8" s="0" t="s">
        <v>19</v>
      </c>
      <c r="E8" s="0" t="s">
        <v>21</v>
      </c>
      <c r="F8" s="0" t="n">
        <v>5</v>
      </c>
      <c r="G8" s="0" t="s">
        <v>585</v>
      </c>
      <c r="H8" s="0" t="s">
        <v>610</v>
      </c>
      <c r="I8" s="0" t="s">
        <v>611</v>
      </c>
      <c r="J8" s="0" t="s">
        <v>611</v>
      </c>
      <c r="K8" s="0" t="s">
        <v>22</v>
      </c>
      <c r="L8" s="0" t="s">
        <v>24</v>
      </c>
      <c r="Z8" s="2" t="b">
        <f aca="false">TRUE()</f>
        <v>1</v>
      </c>
      <c r="AA8" s="2" t="b">
        <f aca="false">FALSE()</f>
        <v>0</v>
      </c>
    </row>
    <row r="9" customFormat="false" ht="15" hidden="false" customHeight="false" outlineLevel="0" collapsed="false">
      <c r="A9" s="0" t="s">
        <v>612</v>
      </c>
      <c r="B9" s="0" t="s">
        <v>613</v>
      </c>
      <c r="C9" s="0" t="s">
        <v>19</v>
      </c>
      <c r="D9" s="0" t="s">
        <v>19</v>
      </c>
      <c r="E9" s="0" t="s">
        <v>97</v>
      </c>
      <c r="F9" s="0" t="n">
        <v>10</v>
      </c>
      <c r="G9" s="0" t="s">
        <v>585</v>
      </c>
      <c r="H9" s="0" t="s">
        <v>614</v>
      </c>
      <c r="I9" s="0" t="s">
        <v>615</v>
      </c>
      <c r="J9" s="0" t="s">
        <v>615</v>
      </c>
      <c r="K9" s="0" t="s">
        <v>22</v>
      </c>
      <c r="L9" s="0" t="s">
        <v>24</v>
      </c>
      <c r="Z9" s="2" t="b">
        <f aca="false">TRUE()</f>
        <v>1</v>
      </c>
      <c r="AA9" s="2" t="b">
        <f aca="false">FALSE()</f>
        <v>0</v>
      </c>
    </row>
    <row r="10" customFormat="false" ht="15" hidden="false" customHeight="false" outlineLevel="0" collapsed="false">
      <c r="A10" s="0" t="s">
        <v>616</v>
      </c>
      <c r="B10" s="0" t="s">
        <v>617</v>
      </c>
      <c r="C10" s="0" t="s">
        <v>19</v>
      </c>
      <c r="D10" s="0" t="s">
        <v>19</v>
      </c>
      <c r="E10" s="0" t="s">
        <v>21</v>
      </c>
      <c r="F10" s="0" t="n">
        <v>40</v>
      </c>
      <c r="G10" s="0" t="s">
        <v>585</v>
      </c>
      <c r="H10" s="0" t="s">
        <v>618</v>
      </c>
      <c r="I10" s="0" t="s">
        <v>619</v>
      </c>
      <c r="J10" s="0" t="s">
        <v>619</v>
      </c>
      <c r="K10" s="0" t="s">
        <v>22</v>
      </c>
      <c r="L10" s="0" t="s">
        <v>24</v>
      </c>
      <c r="Z10" s="2" t="b">
        <f aca="false">TRUE()</f>
        <v>1</v>
      </c>
      <c r="AA10" s="2" t="b">
        <f aca="false">FALSE()</f>
        <v>0</v>
      </c>
    </row>
    <row r="11" customFormat="false" ht="15" hidden="false" customHeight="false" outlineLevel="0" collapsed="false">
      <c r="A11" s="0" t="s">
        <v>620</v>
      </c>
      <c r="B11" s="0" t="s">
        <v>621</v>
      </c>
      <c r="C11" s="0" t="s">
        <v>19</v>
      </c>
      <c r="D11" s="0" t="s">
        <v>19</v>
      </c>
      <c r="E11" s="0" t="s">
        <v>61</v>
      </c>
      <c r="F11" s="0" t="n">
        <v>15</v>
      </c>
      <c r="G11" s="0" t="s">
        <v>585</v>
      </c>
      <c r="H11" s="0" t="s">
        <v>622</v>
      </c>
      <c r="I11" s="0" t="s">
        <v>623</v>
      </c>
      <c r="J11" s="0" t="s">
        <v>623</v>
      </c>
      <c r="K11" s="0" t="s">
        <v>22</v>
      </c>
      <c r="L11" s="0" t="s">
        <v>24</v>
      </c>
      <c r="Z11" s="2" t="b">
        <f aca="false">TRUE()</f>
        <v>1</v>
      </c>
      <c r="AA11" s="2" t="b">
        <f aca="false">FALSE()</f>
        <v>0</v>
      </c>
    </row>
    <row r="12" customFormat="false" ht="15" hidden="false" customHeight="false" outlineLevel="0" collapsed="false">
      <c r="A12" s="0" t="s">
        <v>624</v>
      </c>
      <c r="B12" s="0" t="s">
        <v>625</v>
      </c>
      <c r="C12" s="0" t="s">
        <v>19</v>
      </c>
      <c r="D12" s="0" t="s">
        <v>19</v>
      </c>
      <c r="E12" s="0" t="s">
        <v>21</v>
      </c>
      <c r="F12" s="0" t="n">
        <v>50</v>
      </c>
      <c r="G12" s="0" t="s">
        <v>585</v>
      </c>
      <c r="H12" s="0" t="s">
        <v>626</v>
      </c>
      <c r="I12" s="0" t="s">
        <v>627</v>
      </c>
      <c r="J12" s="0" t="s">
        <v>627</v>
      </c>
      <c r="K12" s="0" t="s">
        <v>22</v>
      </c>
      <c r="L12" s="0" t="s">
        <v>24</v>
      </c>
      <c r="Z12" s="2" t="b">
        <f aca="false">TRUE()</f>
        <v>1</v>
      </c>
      <c r="AA12" s="2" t="b">
        <f aca="false">FALSE()</f>
        <v>0</v>
      </c>
    </row>
    <row r="13" customFormat="false" ht="15" hidden="false" customHeight="false" outlineLevel="0" collapsed="false">
      <c r="A13" s="0" t="s">
        <v>628</v>
      </c>
      <c r="B13" s="0" t="s">
        <v>629</v>
      </c>
      <c r="C13" s="0" t="s">
        <v>19</v>
      </c>
      <c r="D13" s="0" t="s">
        <v>19</v>
      </c>
      <c r="E13" s="0" t="s">
        <v>21</v>
      </c>
      <c r="F13" s="0" t="n">
        <v>3.99</v>
      </c>
      <c r="G13" s="0" t="s">
        <v>585</v>
      </c>
      <c r="H13" s="0" t="s">
        <v>630</v>
      </c>
      <c r="I13" s="0" t="s">
        <v>631</v>
      </c>
      <c r="J13" s="0" t="s">
        <v>631</v>
      </c>
      <c r="K13" s="0" t="s">
        <v>22</v>
      </c>
      <c r="L13" s="0" t="s">
        <v>24</v>
      </c>
      <c r="Z13" s="2" t="b">
        <f aca="false">TRUE()</f>
        <v>1</v>
      </c>
      <c r="AA13" s="2" t="b">
        <f aca="false">FALSE()</f>
        <v>0</v>
      </c>
    </row>
    <row r="14" customFormat="false" ht="15" hidden="false" customHeight="false" outlineLevel="0" collapsed="false">
      <c r="A14" s="0" t="s">
        <v>632</v>
      </c>
      <c r="B14" s="0" t="s">
        <v>633</v>
      </c>
      <c r="C14" s="0" t="s">
        <v>19</v>
      </c>
      <c r="D14" s="0" t="s">
        <v>19</v>
      </c>
      <c r="E14" s="0" t="s">
        <v>97</v>
      </c>
      <c r="F14" s="0" t="n">
        <v>10</v>
      </c>
      <c r="G14" s="0" t="s">
        <v>585</v>
      </c>
      <c r="H14" s="0" t="s">
        <v>634</v>
      </c>
      <c r="I14" s="0" t="s">
        <v>635</v>
      </c>
      <c r="J14" s="0" t="s">
        <v>635</v>
      </c>
      <c r="K14" s="0" t="s">
        <v>22</v>
      </c>
      <c r="L14" s="0" t="s">
        <v>24</v>
      </c>
      <c r="Z14" s="2" t="b">
        <f aca="false">TRUE()</f>
        <v>1</v>
      </c>
      <c r="AA14" s="2" t="b">
        <f aca="false">FALSE()</f>
        <v>0</v>
      </c>
    </row>
    <row r="15" customFormat="false" ht="15" hidden="false" customHeight="false" outlineLevel="0" collapsed="false">
      <c r="A15" s="0" t="s">
        <v>636</v>
      </c>
      <c r="B15" s="0" t="s">
        <v>637</v>
      </c>
      <c r="C15" s="0" t="s">
        <v>19</v>
      </c>
      <c r="D15" s="0" t="s">
        <v>19</v>
      </c>
      <c r="E15" s="0" t="s">
        <v>61</v>
      </c>
      <c r="F15" s="0" t="n">
        <v>15</v>
      </c>
      <c r="G15" s="0" t="s">
        <v>585</v>
      </c>
      <c r="H15" s="0" t="s">
        <v>638</v>
      </c>
      <c r="I15" s="0" t="s">
        <v>639</v>
      </c>
      <c r="J15" s="0" t="s">
        <v>639</v>
      </c>
      <c r="K15" s="0" t="s">
        <v>22</v>
      </c>
      <c r="L15" s="0" t="s">
        <v>24</v>
      </c>
      <c r="Z15" s="2" t="b">
        <f aca="false">TRUE()</f>
        <v>1</v>
      </c>
      <c r="AA15" s="2" t="b">
        <f aca="false">FALSE()</f>
        <v>0</v>
      </c>
    </row>
    <row r="16" customFormat="false" ht="15" hidden="false" customHeight="false" outlineLevel="0" collapsed="false">
      <c r="A16" s="0" t="s">
        <v>640</v>
      </c>
      <c r="B16" s="0" t="s">
        <v>641</v>
      </c>
      <c r="C16" s="0" t="s">
        <v>19</v>
      </c>
      <c r="D16" s="0" t="s">
        <v>19</v>
      </c>
      <c r="E16" s="0" t="s">
        <v>61</v>
      </c>
      <c r="F16" s="0" t="n">
        <v>30</v>
      </c>
      <c r="G16" s="0" t="s">
        <v>585</v>
      </c>
      <c r="H16" s="0" t="s">
        <v>642</v>
      </c>
      <c r="I16" s="0" t="s">
        <v>643</v>
      </c>
      <c r="J16" s="0" t="s">
        <v>643</v>
      </c>
      <c r="K16" s="0" t="s">
        <v>22</v>
      </c>
      <c r="L16" s="0" t="s">
        <v>24</v>
      </c>
      <c r="Z16" s="2" t="b">
        <f aca="false">TRUE()</f>
        <v>1</v>
      </c>
      <c r="AA16" s="2" t="b">
        <f aca="false">FALSE()</f>
        <v>0</v>
      </c>
    </row>
    <row r="17" customFormat="false" ht="15" hidden="false" customHeight="false" outlineLevel="0" collapsed="false">
      <c r="A17" s="0" t="s">
        <v>644</v>
      </c>
      <c r="B17" s="0" t="s">
        <v>645</v>
      </c>
      <c r="C17" s="0" t="s">
        <v>19</v>
      </c>
      <c r="D17" s="0" t="s">
        <v>19</v>
      </c>
      <c r="E17" s="0" t="s">
        <v>29</v>
      </c>
      <c r="F17" s="0" t="n">
        <v>40</v>
      </c>
      <c r="G17" s="0" t="s">
        <v>585</v>
      </c>
      <c r="H17" s="0" t="s">
        <v>646</v>
      </c>
      <c r="I17" s="0" t="s">
        <v>647</v>
      </c>
      <c r="J17" s="0" t="s">
        <v>647</v>
      </c>
      <c r="K17" s="0" t="s">
        <v>22</v>
      </c>
      <c r="L17" s="0" t="s">
        <v>24</v>
      </c>
      <c r="Z17" s="2" t="b">
        <f aca="false">TRUE()</f>
        <v>1</v>
      </c>
      <c r="AA17" s="2" t="b">
        <f aca="false">FALSE()</f>
        <v>0</v>
      </c>
    </row>
    <row r="18" customFormat="false" ht="15" hidden="false" customHeight="false" outlineLevel="0" collapsed="false">
      <c r="A18" s="0" t="s">
        <v>648</v>
      </c>
      <c r="B18" s="0" t="s">
        <v>649</v>
      </c>
      <c r="C18" s="0" t="s">
        <v>19</v>
      </c>
      <c r="D18" s="0" t="s">
        <v>19</v>
      </c>
      <c r="E18" s="0" t="s">
        <v>49</v>
      </c>
      <c r="F18" s="0" t="n">
        <v>50</v>
      </c>
      <c r="G18" s="0" t="s">
        <v>585</v>
      </c>
      <c r="H18" s="0" t="s">
        <v>650</v>
      </c>
      <c r="I18" s="0" t="s">
        <v>651</v>
      </c>
      <c r="J18" s="0" t="s">
        <v>651</v>
      </c>
      <c r="K18" s="0" t="s">
        <v>22</v>
      </c>
      <c r="L18" s="0" t="s">
        <v>24</v>
      </c>
      <c r="Z18" s="2" t="b">
        <f aca="false">TRUE()</f>
        <v>1</v>
      </c>
      <c r="AA18" s="2" t="b">
        <f aca="false">FALSE()</f>
        <v>0</v>
      </c>
    </row>
    <row r="19" customFormat="false" ht="15" hidden="false" customHeight="false" outlineLevel="0" collapsed="false">
      <c r="A19" s="0" t="s">
        <v>652</v>
      </c>
      <c r="B19" s="0" t="s">
        <v>653</v>
      </c>
      <c r="C19" s="0" t="s">
        <v>19</v>
      </c>
      <c r="D19" s="0" t="s">
        <v>19</v>
      </c>
      <c r="E19" s="0" t="s">
        <v>21</v>
      </c>
      <c r="F19" s="0" t="n">
        <v>25</v>
      </c>
      <c r="G19" s="0" t="s">
        <v>585</v>
      </c>
      <c r="H19" s="0" t="s">
        <v>654</v>
      </c>
      <c r="I19" s="0" t="s">
        <v>655</v>
      </c>
      <c r="J19" s="0" t="s">
        <v>655</v>
      </c>
      <c r="K19" s="0" t="s">
        <v>22</v>
      </c>
      <c r="L19" s="0" t="s">
        <v>24</v>
      </c>
      <c r="Z19" s="2" t="b">
        <f aca="false">TRUE()</f>
        <v>1</v>
      </c>
      <c r="AA19" s="2" t="b">
        <f aca="false">FALSE()</f>
        <v>0</v>
      </c>
    </row>
    <row r="20" customFormat="false" ht="15" hidden="false" customHeight="false" outlineLevel="0" collapsed="false">
      <c r="A20" s="0" t="s">
        <v>656</v>
      </c>
      <c r="B20" s="0" t="s">
        <v>657</v>
      </c>
      <c r="C20" s="0" t="s">
        <v>19</v>
      </c>
      <c r="D20" s="0" t="s">
        <v>19</v>
      </c>
      <c r="E20" s="0" t="s">
        <v>21</v>
      </c>
      <c r="F20" s="0" t="n">
        <v>50</v>
      </c>
      <c r="G20" s="0" t="s">
        <v>585</v>
      </c>
      <c r="H20" s="0" t="s">
        <v>658</v>
      </c>
      <c r="I20" s="0" t="s">
        <v>659</v>
      </c>
      <c r="J20" s="0" t="s">
        <v>659</v>
      </c>
      <c r="K20" s="0" t="s">
        <v>22</v>
      </c>
      <c r="L20" s="0" t="s">
        <v>24</v>
      </c>
      <c r="Z20" s="2" t="b">
        <f aca="false">TRUE()</f>
        <v>1</v>
      </c>
      <c r="AA20" s="2" t="b">
        <f aca="false">FALSE()</f>
        <v>0</v>
      </c>
    </row>
    <row r="21" customFormat="false" ht="15" hidden="false" customHeight="false" outlineLevel="0" collapsed="false">
      <c r="A21" s="0" t="s">
        <v>660</v>
      </c>
      <c r="B21" s="0" t="s">
        <v>661</v>
      </c>
      <c r="C21" s="0" t="s">
        <v>19</v>
      </c>
      <c r="D21" s="0" t="s">
        <v>19</v>
      </c>
      <c r="E21" s="0" t="s">
        <v>61</v>
      </c>
      <c r="F21" s="0" t="n">
        <v>15</v>
      </c>
      <c r="G21" s="0" t="s">
        <v>585</v>
      </c>
      <c r="H21" s="0" t="s">
        <v>662</v>
      </c>
      <c r="I21" s="0" t="s">
        <v>663</v>
      </c>
      <c r="J21" s="0" t="s">
        <v>663</v>
      </c>
      <c r="K21" s="0" t="s">
        <v>22</v>
      </c>
      <c r="L21" s="0" t="s">
        <v>24</v>
      </c>
      <c r="Z21" s="2" t="b">
        <f aca="false">TRUE()</f>
        <v>1</v>
      </c>
      <c r="AA21" s="2" t="b">
        <f aca="false">FALSE()</f>
        <v>0</v>
      </c>
    </row>
    <row r="22" customFormat="false" ht="15" hidden="false" customHeight="false" outlineLevel="0" collapsed="false">
      <c r="A22" s="0" t="s">
        <v>664</v>
      </c>
      <c r="B22" s="0" t="s">
        <v>665</v>
      </c>
      <c r="C22" s="0" t="s">
        <v>19</v>
      </c>
      <c r="D22" s="0" t="s">
        <v>19</v>
      </c>
      <c r="E22" s="0" t="s">
        <v>21</v>
      </c>
      <c r="F22" s="0" t="n">
        <v>10</v>
      </c>
      <c r="G22" s="0" t="s">
        <v>585</v>
      </c>
      <c r="H22" s="0" t="s">
        <v>666</v>
      </c>
      <c r="I22" s="0" t="s">
        <v>667</v>
      </c>
      <c r="J22" s="0" t="s">
        <v>667</v>
      </c>
      <c r="K22" s="0" t="s">
        <v>22</v>
      </c>
      <c r="L22" s="0" t="s">
        <v>24</v>
      </c>
      <c r="Z22" s="2" t="b">
        <f aca="false">TRUE()</f>
        <v>1</v>
      </c>
      <c r="AA22" s="2" t="b">
        <f aca="false">FALSE()</f>
        <v>0</v>
      </c>
    </row>
    <row r="23" customFormat="false" ht="15" hidden="false" customHeight="false" outlineLevel="0" collapsed="false">
      <c r="A23" s="0" t="s">
        <v>668</v>
      </c>
      <c r="B23" s="0" t="s">
        <v>669</v>
      </c>
      <c r="C23" s="0" t="s">
        <v>19</v>
      </c>
      <c r="D23" s="0" t="s">
        <v>19</v>
      </c>
      <c r="E23" s="0" t="s">
        <v>49</v>
      </c>
      <c r="F23" s="0" t="n">
        <v>7</v>
      </c>
      <c r="G23" s="0" t="s">
        <v>585</v>
      </c>
      <c r="H23" s="0" t="s">
        <v>670</v>
      </c>
      <c r="I23" s="0" t="s">
        <v>671</v>
      </c>
      <c r="J23" s="0" t="s">
        <v>671</v>
      </c>
      <c r="K23" s="0" t="s">
        <v>22</v>
      </c>
      <c r="L23" s="0" t="s">
        <v>24</v>
      </c>
      <c r="Z23" s="2" t="b">
        <f aca="false">TRUE()</f>
        <v>1</v>
      </c>
      <c r="AA23" s="2" t="b">
        <f aca="false">FALSE()</f>
        <v>0</v>
      </c>
    </row>
    <row r="24" customFormat="false" ht="15" hidden="false" customHeight="false" outlineLevel="0" collapsed="false">
      <c r="A24" s="0" t="s">
        <v>672</v>
      </c>
      <c r="B24" s="0" t="s">
        <v>673</v>
      </c>
      <c r="C24" s="0" t="s">
        <v>19</v>
      </c>
      <c r="D24" s="0" t="s">
        <v>19</v>
      </c>
      <c r="E24" s="0" t="s">
        <v>21</v>
      </c>
      <c r="F24" s="0" t="n">
        <v>25</v>
      </c>
      <c r="G24" s="0" t="s">
        <v>585</v>
      </c>
      <c r="H24" s="0" t="s">
        <v>674</v>
      </c>
      <c r="I24" s="0" t="s">
        <v>675</v>
      </c>
      <c r="J24" s="0" t="s">
        <v>675</v>
      </c>
      <c r="K24" s="0" t="s">
        <v>22</v>
      </c>
      <c r="L24" s="0" t="s">
        <v>24</v>
      </c>
      <c r="Z24" s="2" t="b">
        <f aca="false">TRUE()</f>
        <v>1</v>
      </c>
      <c r="AA24" s="2" t="b">
        <f aca="false">FALSE()</f>
        <v>0</v>
      </c>
    </row>
    <row r="25" customFormat="false" ht="15" hidden="false" customHeight="false" outlineLevel="0" collapsed="false">
      <c r="A25" s="0" t="s">
        <v>676</v>
      </c>
      <c r="B25" s="0" t="s">
        <v>677</v>
      </c>
      <c r="C25" s="0" t="s">
        <v>19</v>
      </c>
      <c r="D25" s="0" t="s">
        <v>19</v>
      </c>
      <c r="E25" s="0" t="s">
        <v>21</v>
      </c>
      <c r="F25" s="0" t="n">
        <v>10</v>
      </c>
      <c r="G25" s="0" t="s">
        <v>585</v>
      </c>
      <c r="H25" s="0" t="s">
        <v>678</v>
      </c>
      <c r="I25" s="0" t="s">
        <v>679</v>
      </c>
      <c r="J25" s="0" t="s">
        <v>679</v>
      </c>
      <c r="K25" s="0" t="s">
        <v>22</v>
      </c>
      <c r="L25" s="0" t="s">
        <v>24</v>
      </c>
      <c r="Z25" s="2" t="b">
        <f aca="false">TRUE()</f>
        <v>1</v>
      </c>
      <c r="AA25" s="2" t="b">
        <f aca="false">FALSE()</f>
        <v>0</v>
      </c>
    </row>
    <row r="26" customFormat="false" ht="15" hidden="false" customHeight="false" outlineLevel="0" collapsed="false">
      <c r="A26" s="0" t="s">
        <v>680</v>
      </c>
      <c r="B26" s="0" t="s">
        <v>681</v>
      </c>
      <c r="C26" s="0" t="s">
        <v>19</v>
      </c>
      <c r="D26" s="0" t="s">
        <v>19</v>
      </c>
      <c r="E26" s="0" t="s">
        <v>21</v>
      </c>
      <c r="F26" s="0" t="n">
        <v>15</v>
      </c>
      <c r="G26" s="0" t="s">
        <v>585</v>
      </c>
      <c r="H26" s="0" t="s">
        <v>682</v>
      </c>
      <c r="I26" s="0" t="s">
        <v>683</v>
      </c>
      <c r="J26" s="0" t="s">
        <v>683</v>
      </c>
      <c r="K26" s="0" t="s">
        <v>22</v>
      </c>
      <c r="L26" s="0" t="s">
        <v>24</v>
      </c>
      <c r="Z26" s="2" t="b">
        <f aca="false">TRUE()</f>
        <v>1</v>
      </c>
      <c r="AA26" s="2" t="b">
        <f aca="false">FALSE()</f>
        <v>0</v>
      </c>
    </row>
    <row r="27" customFormat="false" ht="15" hidden="false" customHeight="false" outlineLevel="0" collapsed="false">
      <c r="A27" s="0" t="s">
        <v>684</v>
      </c>
      <c r="B27" s="0" t="s">
        <v>685</v>
      </c>
      <c r="C27" s="0" t="s">
        <v>19</v>
      </c>
      <c r="D27" s="0" t="s">
        <v>19</v>
      </c>
      <c r="E27" s="0" t="s">
        <v>21</v>
      </c>
      <c r="F27" s="0" t="n">
        <v>15</v>
      </c>
      <c r="G27" s="0" t="s">
        <v>686</v>
      </c>
      <c r="H27" s="0" t="s">
        <v>687</v>
      </c>
      <c r="I27" s="0" t="s">
        <v>688</v>
      </c>
      <c r="J27" s="0" t="s">
        <v>688</v>
      </c>
      <c r="K27" s="0" t="s">
        <v>22</v>
      </c>
      <c r="L27" s="0" t="s">
        <v>24</v>
      </c>
      <c r="M27" s="0" t="s">
        <v>689</v>
      </c>
      <c r="Z27" s="2" t="b">
        <f aca="false">TRUE()</f>
        <v>1</v>
      </c>
      <c r="AA27" s="2" t="b">
        <f aca="false">FALSE()</f>
        <v>0</v>
      </c>
    </row>
    <row r="28" customFormat="false" ht="15" hidden="false" customHeight="false" outlineLevel="0" collapsed="false">
      <c r="A28" s="0" t="s">
        <v>690</v>
      </c>
      <c r="B28" s="0" t="s">
        <v>691</v>
      </c>
      <c r="C28" s="0" t="s">
        <v>19</v>
      </c>
      <c r="D28" s="0" t="s">
        <v>19</v>
      </c>
      <c r="E28" s="0" t="s">
        <v>49</v>
      </c>
      <c r="F28" s="0" t="n">
        <v>50</v>
      </c>
      <c r="G28" s="0" t="s">
        <v>686</v>
      </c>
      <c r="H28" s="0" t="s">
        <v>692</v>
      </c>
      <c r="I28" s="0" t="s">
        <v>693</v>
      </c>
      <c r="J28" s="0" t="s">
        <v>693</v>
      </c>
      <c r="K28" s="0" t="s">
        <v>22</v>
      </c>
      <c r="L28" s="0" t="s">
        <v>24</v>
      </c>
      <c r="M28" s="0" t="s">
        <v>694</v>
      </c>
      <c r="Z28" s="2" t="b">
        <f aca="false">TRUE()</f>
        <v>1</v>
      </c>
      <c r="AA28" s="2" t="b">
        <f aca="false">FALSE()</f>
        <v>0</v>
      </c>
    </row>
    <row r="29" customFormat="false" ht="15" hidden="false" customHeight="false" outlineLevel="0" collapsed="false">
      <c r="A29" s="0" t="s">
        <v>695</v>
      </c>
      <c r="B29" s="0" t="s">
        <v>696</v>
      </c>
      <c r="C29" s="0" t="s">
        <v>19</v>
      </c>
      <c r="D29" s="0" t="s">
        <v>19</v>
      </c>
      <c r="E29" s="0" t="s">
        <v>29</v>
      </c>
      <c r="F29" s="0" t="n">
        <v>3.99</v>
      </c>
      <c r="G29" s="0" t="s">
        <v>686</v>
      </c>
      <c r="H29" s="0" t="s">
        <v>697</v>
      </c>
      <c r="I29" s="0" t="s">
        <v>698</v>
      </c>
      <c r="J29" s="0" t="s">
        <v>698</v>
      </c>
      <c r="K29" s="0" t="s">
        <v>22</v>
      </c>
      <c r="L29" s="0" t="s">
        <v>24</v>
      </c>
      <c r="M29" s="0" t="s">
        <v>699</v>
      </c>
      <c r="N29" s="0" t="s">
        <v>460</v>
      </c>
      <c r="O29" s="0" t="s">
        <v>700</v>
      </c>
      <c r="P29" s="0" t="s">
        <v>19</v>
      </c>
      <c r="Q29" s="0" t="s">
        <v>701</v>
      </c>
      <c r="R29" s="0" t="s">
        <v>686</v>
      </c>
      <c r="S29" s="0" t="s">
        <v>29</v>
      </c>
      <c r="T29" s="0" t="n">
        <v>-399</v>
      </c>
      <c r="U29" s="0" t="n">
        <v>1</v>
      </c>
      <c r="V29" s="0" t="s">
        <v>29</v>
      </c>
      <c r="W29" s="0" t="n">
        <v>7</v>
      </c>
      <c r="X29" s="0" t="s">
        <v>29</v>
      </c>
      <c r="Y29" s="0" t="n">
        <v>-392</v>
      </c>
      <c r="Z29" s="2" t="b">
        <f aca="false">TRUE()</f>
        <v>1</v>
      </c>
      <c r="AA29" s="2" t="b">
        <f aca="false">TRUE()</f>
        <v>1</v>
      </c>
    </row>
    <row r="30" customFormat="false" ht="15" hidden="false" customHeight="false" outlineLevel="0" collapsed="false">
      <c r="A30" s="0" t="s">
        <v>702</v>
      </c>
      <c r="B30" s="0" t="s">
        <v>703</v>
      </c>
      <c r="C30" s="0" t="s">
        <v>19</v>
      </c>
      <c r="D30" s="0" t="s">
        <v>19</v>
      </c>
      <c r="E30" s="0" t="s">
        <v>21</v>
      </c>
      <c r="F30" s="0" t="n">
        <v>25</v>
      </c>
      <c r="G30" s="0" t="s">
        <v>704</v>
      </c>
      <c r="H30" s="0" t="s">
        <v>705</v>
      </c>
      <c r="I30" s="0" t="s">
        <v>706</v>
      </c>
      <c r="J30" s="0" t="s">
        <v>706</v>
      </c>
      <c r="K30" s="0" t="s">
        <v>22</v>
      </c>
      <c r="L30" s="0" t="s">
        <v>24</v>
      </c>
      <c r="M30" s="0" t="s">
        <v>707</v>
      </c>
      <c r="N30" s="0" t="s">
        <v>460</v>
      </c>
      <c r="O30" s="0" t="s">
        <v>708</v>
      </c>
      <c r="P30" s="0" t="s">
        <v>19</v>
      </c>
      <c r="Q30" s="0" t="s">
        <v>709</v>
      </c>
      <c r="R30" s="0" t="s">
        <v>704</v>
      </c>
      <c r="S30" s="0" t="s">
        <v>21</v>
      </c>
      <c r="T30" s="0" t="n">
        <v>-2500</v>
      </c>
      <c r="U30" s="0" t="n">
        <v>1</v>
      </c>
      <c r="V30" s="0" t="s">
        <v>21</v>
      </c>
      <c r="W30" s="0" t="n">
        <v>50</v>
      </c>
      <c r="X30" s="0" t="s">
        <v>21</v>
      </c>
      <c r="Y30" s="0" t="n">
        <v>-2450</v>
      </c>
      <c r="Z30" s="2" t="b">
        <f aca="false">TRUE()</f>
        <v>1</v>
      </c>
      <c r="AA30" s="2" t="b">
        <f aca="false">TRUE()</f>
        <v>1</v>
      </c>
    </row>
    <row r="31" customFormat="false" ht="15" hidden="false" customHeight="false" outlineLevel="0" collapsed="false">
      <c r="A31" s="0" t="s">
        <v>710</v>
      </c>
      <c r="B31" s="0" t="s">
        <v>711</v>
      </c>
      <c r="C31" s="0" t="s">
        <v>19</v>
      </c>
      <c r="D31" s="0" t="s">
        <v>19</v>
      </c>
      <c r="E31" s="0" t="s">
        <v>21</v>
      </c>
      <c r="F31" s="0" t="n">
        <v>40</v>
      </c>
      <c r="G31" s="0" t="s">
        <v>704</v>
      </c>
      <c r="H31" s="0" t="s">
        <v>712</v>
      </c>
      <c r="I31" s="0" t="s">
        <v>713</v>
      </c>
      <c r="J31" s="0" t="s">
        <v>713</v>
      </c>
      <c r="K31" s="0" t="s">
        <v>22</v>
      </c>
      <c r="L31" s="0" t="s">
        <v>24</v>
      </c>
      <c r="M31" s="0" t="s">
        <v>714</v>
      </c>
      <c r="N31" s="0" t="s">
        <v>460</v>
      </c>
      <c r="O31" s="0" t="s">
        <v>715</v>
      </c>
      <c r="P31" s="0" t="s">
        <v>19</v>
      </c>
      <c r="Q31" s="0" t="s">
        <v>716</v>
      </c>
      <c r="R31" s="0" t="s">
        <v>704</v>
      </c>
      <c r="S31" s="0" t="s">
        <v>21</v>
      </c>
      <c r="T31" s="0" t="n">
        <v>-4000</v>
      </c>
      <c r="U31" s="0" t="n">
        <v>1</v>
      </c>
      <c r="V31" s="0" t="s">
        <v>21</v>
      </c>
      <c r="W31" s="0" t="n">
        <v>80</v>
      </c>
      <c r="X31" s="0" t="s">
        <v>21</v>
      </c>
      <c r="Y31" s="0" t="n">
        <v>-3920</v>
      </c>
      <c r="Z31" s="2" t="b">
        <f aca="false">TRUE()</f>
        <v>1</v>
      </c>
      <c r="AA31" s="2" t="b">
        <f aca="false">TRUE()</f>
        <v>1</v>
      </c>
    </row>
    <row r="33" customFormat="false" ht="15" hidden="false" customHeight="false" outlineLevel="0" collapsed="false">
      <c r="A33" s="3" t="s">
        <v>430</v>
      </c>
    </row>
  </sheetData>
  <autoFilter ref="A1:AA3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1" style="0" width="16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7" min="7" style="0" width="26"/>
  </cols>
  <sheetData>
    <row r="1" customFormat="false" ht="26.85" hidden="false" customHeight="false" outlineLevel="0" collapsed="false">
      <c r="A1" s="1" t="s">
        <v>5</v>
      </c>
      <c r="B1" s="1" t="s">
        <v>0</v>
      </c>
      <c r="C1" s="1" t="s">
        <v>717</v>
      </c>
      <c r="D1" s="1" t="s">
        <v>442</v>
      </c>
      <c r="E1" s="1" t="s">
        <v>718</v>
      </c>
      <c r="F1" s="1" t="s">
        <v>719</v>
      </c>
      <c r="G1" s="1" t="s">
        <v>720</v>
      </c>
    </row>
    <row r="2" customFormat="false" ht="15" hidden="false" customHeight="false" outlineLevel="0" collapsed="false">
      <c r="A2" s="0" t="s">
        <v>19</v>
      </c>
      <c r="B2" s="0" t="s">
        <v>721</v>
      </c>
      <c r="C2" s="0" t="s">
        <v>722</v>
      </c>
      <c r="D2" s="0" t="s">
        <v>460</v>
      </c>
      <c r="E2" s="0" t="s">
        <v>723</v>
      </c>
      <c r="F2" s="0" t="s">
        <v>21</v>
      </c>
      <c r="G2" s="0" t="n">
        <v>1850420</v>
      </c>
    </row>
    <row r="3" customFormat="false" ht="15" hidden="false" customHeight="false" outlineLevel="0" collapsed="false">
      <c r="A3" s="0" t="s">
        <v>19</v>
      </c>
      <c r="B3" s="0" t="s">
        <v>721</v>
      </c>
      <c r="C3" s="0" t="s">
        <v>722</v>
      </c>
      <c r="D3" s="0" t="s">
        <v>460</v>
      </c>
      <c r="E3" s="0" t="s">
        <v>723</v>
      </c>
      <c r="F3" s="0" t="s">
        <v>29</v>
      </c>
      <c r="G3" s="0" t="n">
        <v>1245670</v>
      </c>
    </row>
    <row r="4" customFormat="false" ht="15" hidden="false" customHeight="false" outlineLevel="0" collapsed="false">
      <c r="A4" s="0" t="s">
        <v>19</v>
      </c>
      <c r="B4" s="0" t="s">
        <v>721</v>
      </c>
      <c r="C4" s="0" t="s">
        <v>722</v>
      </c>
      <c r="D4" s="0" t="s">
        <v>460</v>
      </c>
      <c r="E4" s="0" t="s">
        <v>723</v>
      </c>
      <c r="F4" s="0" t="s">
        <v>97</v>
      </c>
      <c r="G4" s="0" t="n">
        <v>980340</v>
      </c>
    </row>
    <row r="5" customFormat="false" ht="15" hidden="false" customHeight="false" outlineLevel="0" collapsed="false">
      <c r="A5" s="0" t="s">
        <v>19</v>
      </c>
      <c r="B5" s="0" t="s">
        <v>721</v>
      </c>
      <c r="C5" s="0" t="s">
        <v>722</v>
      </c>
      <c r="D5" s="0" t="s">
        <v>460</v>
      </c>
      <c r="E5" s="0" t="s">
        <v>723</v>
      </c>
      <c r="F5" s="0" t="s">
        <v>55</v>
      </c>
      <c r="G5" s="0" t="n">
        <v>4520180</v>
      </c>
    </row>
    <row r="6" customFormat="false" ht="15" hidden="false" customHeight="false" outlineLevel="0" collapsed="false">
      <c r="A6" s="0" t="s">
        <v>19</v>
      </c>
      <c r="B6" s="0" t="s">
        <v>721</v>
      </c>
      <c r="C6" s="0" t="s">
        <v>722</v>
      </c>
      <c r="D6" s="0" t="s">
        <v>460</v>
      </c>
      <c r="E6" s="0" t="s">
        <v>724</v>
      </c>
      <c r="F6" s="0" t="s">
        <v>97</v>
      </c>
      <c r="G6" s="0" t="n">
        <v>-12450</v>
      </c>
    </row>
    <row r="7" customFormat="false" ht="15" hidden="false" customHeight="false" outlineLevel="0" collapsed="false">
      <c r="A7" s="0" t="s">
        <v>19</v>
      </c>
      <c r="B7" s="0" t="s">
        <v>721</v>
      </c>
      <c r="C7" s="0" t="s">
        <v>722</v>
      </c>
      <c r="D7" s="0" t="s">
        <v>460</v>
      </c>
      <c r="E7" s="0" t="s">
        <v>724</v>
      </c>
      <c r="F7" s="0" t="s">
        <v>97</v>
      </c>
      <c r="G7" s="0" t="n">
        <v>-11890</v>
      </c>
    </row>
    <row r="8" customFormat="false" ht="15" hidden="false" customHeight="false" outlineLevel="0" collapsed="false">
      <c r="A8" s="0" t="s">
        <v>19</v>
      </c>
      <c r="B8" s="0" t="s">
        <v>721</v>
      </c>
      <c r="C8" s="0" t="s">
        <v>722</v>
      </c>
      <c r="D8" s="0" t="s">
        <v>460</v>
      </c>
      <c r="E8" s="0" t="s">
        <v>724</v>
      </c>
      <c r="F8" s="0" t="s">
        <v>97</v>
      </c>
      <c r="G8" s="0" t="n">
        <v>-13200</v>
      </c>
    </row>
    <row r="9" customFormat="false" ht="15" hidden="false" customHeight="false" outlineLevel="0" collapsed="false">
      <c r="A9" s="0" t="s">
        <v>19</v>
      </c>
      <c r="B9" s="0" t="s">
        <v>725</v>
      </c>
      <c r="C9" s="0" t="s">
        <v>726</v>
      </c>
      <c r="D9" s="0" t="s">
        <v>460</v>
      </c>
      <c r="E9" s="0" t="s">
        <v>723</v>
      </c>
      <c r="F9" s="0" t="s">
        <v>21</v>
      </c>
      <c r="G9" s="0" t="n">
        <v>2120560</v>
      </c>
    </row>
    <row r="10" customFormat="false" ht="15" hidden="false" customHeight="false" outlineLevel="0" collapsed="false">
      <c r="A10" s="0" t="s">
        <v>19</v>
      </c>
      <c r="B10" s="0" t="s">
        <v>725</v>
      </c>
      <c r="C10" s="0" t="s">
        <v>726</v>
      </c>
      <c r="D10" s="0" t="s">
        <v>460</v>
      </c>
      <c r="E10" s="0" t="s">
        <v>723</v>
      </c>
      <c r="F10" s="0" t="s">
        <v>29</v>
      </c>
      <c r="G10" s="0" t="n">
        <v>1560230</v>
      </c>
    </row>
    <row r="11" customFormat="false" ht="15" hidden="false" customHeight="false" outlineLevel="0" collapsed="false">
      <c r="A11" s="0" t="s">
        <v>19</v>
      </c>
      <c r="B11" s="0" t="s">
        <v>725</v>
      </c>
      <c r="C11" s="0" t="s">
        <v>726</v>
      </c>
      <c r="D11" s="0" t="s">
        <v>460</v>
      </c>
      <c r="E11" s="0" t="s">
        <v>723</v>
      </c>
      <c r="F11" s="0" t="s">
        <v>97</v>
      </c>
      <c r="G11" s="0" t="n">
        <v>1105780</v>
      </c>
    </row>
    <row r="12" customFormat="false" ht="15" hidden="false" customHeight="false" outlineLevel="0" collapsed="false">
      <c r="A12" s="0" t="s">
        <v>19</v>
      </c>
      <c r="B12" s="0" t="s">
        <v>725</v>
      </c>
      <c r="C12" s="0" t="s">
        <v>726</v>
      </c>
      <c r="D12" s="0" t="s">
        <v>460</v>
      </c>
      <c r="E12" s="0" t="s">
        <v>724</v>
      </c>
      <c r="F12" s="0" t="s">
        <v>97</v>
      </c>
      <c r="G12" s="0" t="n">
        <v>-14320</v>
      </c>
    </row>
    <row r="13" customFormat="false" ht="15" hidden="false" customHeight="false" outlineLevel="0" collapsed="false">
      <c r="A13" s="0" t="s">
        <v>19</v>
      </c>
      <c r="B13" s="0" t="s">
        <v>725</v>
      </c>
      <c r="C13" s="0" t="s">
        <v>726</v>
      </c>
      <c r="D13" s="0" t="s">
        <v>460</v>
      </c>
      <c r="E13" s="0" t="s">
        <v>724</v>
      </c>
      <c r="F13" s="0" t="s">
        <v>97</v>
      </c>
      <c r="G13" s="0" t="n">
        <v>-12670</v>
      </c>
    </row>
    <row r="14" customFormat="false" ht="15" hidden="false" customHeight="false" outlineLevel="0" collapsed="false">
      <c r="A14" s="0" t="s">
        <v>19</v>
      </c>
      <c r="B14" s="0" t="s">
        <v>727</v>
      </c>
      <c r="C14" s="0" t="s">
        <v>728</v>
      </c>
      <c r="D14" s="0" t="s">
        <v>30</v>
      </c>
      <c r="E14" s="0" t="s">
        <v>729</v>
      </c>
      <c r="F14" s="0" t="s">
        <v>21</v>
      </c>
      <c r="G14" s="0" t="n">
        <v>935</v>
      </c>
    </row>
    <row r="15" customFormat="false" ht="15" hidden="false" customHeight="false" outlineLevel="0" collapsed="false">
      <c r="A15" s="0" t="s">
        <v>19</v>
      </c>
      <c r="B15" s="0" t="s">
        <v>730</v>
      </c>
      <c r="C15" s="0" t="s">
        <v>731</v>
      </c>
      <c r="D15" s="0" t="s">
        <v>30</v>
      </c>
      <c r="E15" s="0" t="s">
        <v>729</v>
      </c>
      <c r="F15" s="0" t="s">
        <v>21</v>
      </c>
      <c r="G15" s="0" t="n">
        <v>935</v>
      </c>
    </row>
    <row r="16" customFormat="false" ht="15" hidden="false" customHeight="false" outlineLevel="0" collapsed="false">
      <c r="A16" s="0" t="s">
        <v>19</v>
      </c>
      <c r="B16" s="0" t="s">
        <v>732</v>
      </c>
      <c r="C16" s="0" t="s">
        <v>733</v>
      </c>
      <c r="D16" s="0" t="s">
        <v>30</v>
      </c>
      <c r="E16" s="0" t="s">
        <v>729</v>
      </c>
      <c r="F16" s="0" t="s">
        <v>29</v>
      </c>
      <c r="G16" s="0" t="n">
        <v>453</v>
      </c>
    </row>
    <row r="17" customFormat="false" ht="15" hidden="false" customHeight="false" outlineLevel="0" collapsed="false">
      <c r="A17" s="0" t="s">
        <v>19</v>
      </c>
      <c r="B17" s="0" t="s">
        <v>734</v>
      </c>
      <c r="C17" s="0" t="s">
        <v>735</v>
      </c>
      <c r="D17" s="0" t="s">
        <v>30</v>
      </c>
      <c r="E17" s="0" t="s">
        <v>729</v>
      </c>
      <c r="F17" s="0" t="s">
        <v>21</v>
      </c>
      <c r="G17" s="0" t="n">
        <v>935</v>
      </c>
    </row>
    <row r="18" customFormat="false" ht="15" hidden="false" customHeight="false" outlineLevel="0" collapsed="false">
      <c r="A18" s="0" t="s">
        <v>19</v>
      </c>
      <c r="B18" s="0" t="s">
        <v>736</v>
      </c>
      <c r="C18" s="0" t="s">
        <v>737</v>
      </c>
      <c r="D18" s="0" t="s">
        <v>30</v>
      </c>
      <c r="E18" s="0" t="s">
        <v>729</v>
      </c>
      <c r="F18" s="0" t="s">
        <v>29</v>
      </c>
      <c r="G18" s="0" t="n">
        <v>453</v>
      </c>
    </row>
    <row r="19" customFormat="false" ht="15" hidden="false" customHeight="false" outlineLevel="0" collapsed="false">
      <c r="A19" s="0" t="s">
        <v>19</v>
      </c>
      <c r="B19" s="0" t="s">
        <v>738</v>
      </c>
      <c r="C19" s="0" t="s">
        <v>739</v>
      </c>
      <c r="D19" s="0" t="s">
        <v>30</v>
      </c>
      <c r="E19" s="0" t="s">
        <v>729</v>
      </c>
      <c r="F19" s="0" t="s">
        <v>29</v>
      </c>
      <c r="G19" s="0" t="n">
        <v>456</v>
      </c>
    </row>
    <row r="20" customFormat="false" ht="15" hidden="false" customHeight="false" outlineLevel="0" collapsed="false">
      <c r="A20" s="0" t="s">
        <v>19</v>
      </c>
      <c r="B20" s="0" t="s">
        <v>740</v>
      </c>
      <c r="C20" s="0" t="s">
        <v>741</v>
      </c>
      <c r="D20" s="0" t="s">
        <v>30</v>
      </c>
      <c r="E20" s="0" t="s">
        <v>729</v>
      </c>
      <c r="F20" s="0" t="s">
        <v>21</v>
      </c>
      <c r="G20" s="0" t="n">
        <v>453</v>
      </c>
    </row>
    <row r="21" customFormat="false" ht="15" hidden="false" customHeight="false" outlineLevel="0" collapsed="false">
      <c r="A21" s="0" t="s">
        <v>19</v>
      </c>
      <c r="B21" s="0" t="s">
        <v>742</v>
      </c>
      <c r="C21" s="0" t="s">
        <v>733</v>
      </c>
      <c r="D21" s="0" t="s">
        <v>30</v>
      </c>
      <c r="E21" s="0" t="s">
        <v>743</v>
      </c>
      <c r="F21" s="0" t="s">
        <v>21</v>
      </c>
      <c r="G21" s="0" t="n">
        <v>-1500</v>
      </c>
    </row>
    <row r="22" customFormat="false" ht="15" hidden="false" customHeight="false" outlineLevel="0" collapsed="false">
      <c r="A22" s="0" t="s">
        <v>19</v>
      </c>
      <c r="B22" s="0" t="s">
        <v>744</v>
      </c>
      <c r="C22" s="0" t="s">
        <v>737</v>
      </c>
      <c r="D22" s="0" t="s">
        <v>30</v>
      </c>
      <c r="E22" s="0" t="s">
        <v>743</v>
      </c>
      <c r="F22" s="0" t="s">
        <v>29</v>
      </c>
      <c r="G22" s="0" t="n">
        <v>-980</v>
      </c>
    </row>
    <row r="23" customFormat="false" ht="15" hidden="false" customHeight="false" outlineLevel="0" collapsed="false">
      <c r="A23" s="0" t="s">
        <v>19</v>
      </c>
      <c r="B23" s="0" t="s">
        <v>745</v>
      </c>
      <c r="C23" s="0" t="s">
        <v>746</v>
      </c>
      <c r="D23" s="0" t="s">
        <v>30</v>
      </c>
      <c r="E23" s="0" t="s">
        <v>704</v>
      </c>
      <c r="F23" s="0" t="s">
        <v>21</v>
      </c>
      <c r="G23" s="0" t="n">
        <v>-2500</v>
      </c>
    </row>
    <row r="25" customFormat="false" ht="15" hidden="false" customHeight="false" outlineLevel="0" collapsed="false">
      <c r="A25" s="3" t="s">
        <v>430</v>
      </c>
    </row>
  </sheetData>
  <autoFilter ref="A1:G23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2"/>
    <col collapsed="false" customWidth="true" hidden="false" outlineLevel="0" max="6" min="2" style="0" width="18"/>
  </cols>
  <sheetData>
    <row r="1" customFormat="false" ht="17.35" hidden="false" customHeight="false" outlineLevel="0" collapsed="false">
      <c r="A1" s="4" t="s">
        <v>747</v>
      </c>
    </row>
    <row r="2" customFormat="false" ht="15" hidden="false" customHeight="false" outlineLevel="0" collapsed="false">
      <c r="A2" s="5" t="s">
        <v>748</v>
      </c>
    </row>
    <row r="4" customFormat="false" ht="15" hidden="false" customHeight="false" outlineLevel="0" collapsed="false">
      <c r="A4" s="5" t="s">
        <v>749</v>
      </c>
    </row>
    <row r="5" customFormat="false" ht="15" hidden="false" customHeight="false" outlineLevel="0" collapsed="false">
      <c r="A5" s="6" t="s">
        <v>750</v>
      </c>
      <c r="B5" s="7" t="n">
        <f aca="false">COUNTA(njia_transactions!A2:A81)</f>
        <v>80</v>
      </c>
    </row>
    <row r="6" customFormat="false" ht="15" hidden="false" customHeight="false" outlineLevel="0" collapsed="false">
      <c r="A6" s="6" t="s">
        <v>751</v>
      </c>
      <c r="B6" s="7" t="n">
        <f aca="false">COUNTIF(matched_success_tx!AA2:AA81,TRUE())</f>
        <v>59</v>
      </c>
    </row>
    <row r="7" customFormat="false" ht="15" hidden="false" customHeight="false" outlineLevel="0" collapsed="false">
      <c r="A7" s="6" t="s">
        <v>752</v>
      </c>
      <c r="B7" s="7" t="n">
        <f aca="false">COUNTIF(matched_success_tx!AA2:AA81,FALSE())</f>
        <v>21</v>
      </c>
    </row>
    <row r="8" customFormat="false" ht="15" hidden="false" customHeight="false" outlineLevel="0" collapsed="false">
      <c r="A8" s="6" t="s">
        <v>753</v>
      </c>
      <c r="B8" s="8" t="n">
        <f aca="false">IFERROR(B6/B5*100,0)</f>
        <v>73.75</v>
      </c>
    </row>
    <row r="9" customFormat="false" ht="15" hidden="false" customHeight="false" outlineLevel="0" collapsed="false">
      <c r="A9" s="6" t="s">
        <v>754</v>
      </c>
      <c r="B9" s="8" t="n">
        <f aca="false">IFERROR(B7/B5*100,0)</f>
        <v>26.25</v>
      </c>
    </row>
    <row r="10" customFormat="false" ht="15" hidden="false" customHeight="false" outlineLevel="0" collapsed="false">
      <c r="A10" s="6" t="s">
        <v>755</v>
      </c>
      <c r="B10" s="7" t="n">
        <f aca="false">COUNTIF(matched_success_tx!AB2:AB81,TRUE())</f>
        <v>3</v>
      </c>
    </row>
    <row r="11" customFormat="false" ht="15" hidden="false" customHeight="false" outlineLevel="0" collapsed="false">
      <c r="A11" s="6" t="s">
        <v>756</v>
      </c>
      <c r="B11" s="7" t="n">
        <f aca="false">COUNTIF(matched_success_tx!AC2:AC81,TRUE())</f>
        <v>1</v>
      </c>
    </row>
    <row r="12" customFormat="false" ht="15" hidden="false" customHeight="false" outlineLevel="0" collapsed="false">
      <c r="A12" s="6" t="s">
        <v>757</v>
      </c>
      <c r="B12" s="7" t="n">
        <f aca="false">COUNTIF(matched_other_tx!G2:G31,"Pending")</f>
        <v>25</v>
      </c>
    </row>
    <row r="13" customFormat="false" ht="15" hidden="false" customHeight="false" outlineLevel="0" collapsed="false">
      <c r="A13" s="6" t="s">
        <v>758</v>
      </c>
      <c r="B13" s="7" t="n">
        <f aca="false">COUNTIF(matched_other_tx!G2:G31,"Refunded")</f>
        <v>3</v>
      </c>
    </row>
    <row r="14" customFormat="false" ht="15" hidden="false" customHeight="false" outlineLevel="0" collapsed="false">
      <c r="A14" s="6" t="s">
        <v>759</v>
      </c>
      <c r="B14" s="7" t="n">
        <f aca="false">COUNTIF(matched_other_tx!G2:G31,"Chargeback")</f>
        <v>2</v>
      </c>
    </row>
    <row r="17" customFormat="false" ht="15" hidden="false" customHeight="false" outlineLevel="0" collapsed="false">
      <c r="A17" s="5" t="s">
        <v>760</v>
      </c>
    </row>
    <row r="18" customFormat="false" ht="26.85" hidden="false" customHeight="false" outlineLevel="0" collapsed="false">
      <c r="A18" s="1" t="s">
        <v>761</v>
      </c>
      <c r="B18" s="1" t="s">
        <v>762</v>
      </c>
      <c r="C18" s="1" t="s">
        <v>763</v>
      </c>
      <c r="D18" s="1" t="s">
        <v>764</v>
      </c>
      <c r="E18" s="1" t="s">
        <v>765</v>
      </c>
    </row>
    <row r="19" customFormat="false" ht="15" hidden="false" customHeight="false" outlineLevel="0" collapsed="false">
      <c r="A19" s="9" t="s">
        <v>21</v>
      </c>
      <c r="B19" s="9" t="n">
        <f aca="false">COUNTIF(njia_transactions!H2:H81,"USD")</f>
        <v>20</v>
      </c>
      <c r="C19" s="10" t="n">
        <f aca="false">SUMIFS(njia_transactions!I2:I81,njia_transactions!H2:H81,"USD")</f>
        <v>467.98</v>
      </c>
      <c r="D19" s="10" t="n">
        <f aca="false">SUMIFS(matched_success_tx!F2:F81,matched_success_tx!E2:E81,"USD",matched_success_tx!AA2:AA81,TRUE())</f>
        <v>313.99</v>
      </c>
      <c r="E19" s="10" t="n">
        <f aca="false">SUMIFS(matched_success_tx!F2:F81,matched_success_tx!E2:E81,"USD",matched_success_tx!AA2:AA81,FALSE())</f>
        <v>153.99</v>
      </c>
    </row>
    <row r="20" customFormat="false" ht="15" hidden="false" customHeight="false" outlineLevel="0" collapsed="false">
      <c r="A20" s="9" t="s">
        <v>29</v>
      </c>
      <c r="B20" s="9" t="n">
        <f aca="false">COUNTIF(njia_transactions!H2:H81,"GBP")</f>
        <v>19</v>
      </c>
      <c r="C20" s="10" t="n">
        <f aca="false">SUMIFS(njia_transactions!I2:I81,njia_transactions!H2:H81,"GBP")</f>
        <v>310.96</v>
      </c>
      <c r="D20" s="10" t="n">
        <f aca="false">SUMIFS(matched_success_tx!F2:F81,matched_success_tx!E2:E81,"GBP",matched_success_tx!AA2:AA81,TRUE())</f>
        <v>290.96</v>
      </c>
      <c r="E20" s="10" t="n">
        <f aca="false">SUMIFS(matched_success_tx!F2:F81,matched_success_tx!E2:E81,"GBP",matched_success_tx!AA2:AA81,FALSE())</f>
        <v>20</v>
      </c>
    </row>
    <row r="21" customFormat="false" ht="15" hidden="false" customHeight="false" outlineLevel="0" collapsed="false">
      <c r="A21" s="9" t="s">
        <v>97</v>
      </c>
      <c r="B21" s="9" t="n">
        <f aca="false">COUNTIF(njia_transactions!H2:H81,"EUR")</f>
        <v>5</v>
      </c>
      <c r="C21" s="10" t="n">
        <f aca="false">SUMIFS(njia_transactions!I2:I81,njia_transactions!H2:H81,"EUR")</f>
        <v>75</v>
      </c>
      <c r="D21" s="10" t="n">
        <f aca="false">SUMIFS(matched_success_tx!F2:F81,matched_success_tx!E2:E81,"EUR",matched_success_tx!AA2:AA81,TRUE())</f>
        <v>55</v>
      </c>
      <c r="E21" s="10" t="n">
        <f aca="false">SUMIFS(matched_success_tx!F2:F81,matched_success_tx!E2:E81,"EUR",matched_success_tx!AA2:AA81,FALSE())</f>
        <v>20</v>
      </c>
    </row>
    <row r="22" customFormat="false" ht="15" hidden="false" customHeight="false" outlineLevel="0" collapsed="false">
      <c r="A22" s="9" t="s">
        <v>61</v>
      </c>
      <c r="B22" s="9" t="n">
        <f aca="false">COUNTIF(njia_transactions!H2:H81,"AUD")</f>
        <v>8</v>
      </c>
      <c r="C22" s="10" t="n">
        <f aca="false">SUMIFS(njia_transactions!I2:I81,njia_transactions!H2:H81,"AUD")</f>
        <v>130</v>
      </c>
      <c r="D22" s="10" t="n">
        <f aca="false">SUMIFS(matched_success_tx!F2:F81,matched_success_tx!E2:E81,"AUD",matched_success_tx!AA2:AA81,TRUE())</f>
        <v>80</v>
      </c>
      <c r="E22" s="10" t="n">
        <f aca="false">SUMIFS(matched_success_tx!F2:F81,matched_success_tx!E2:E81,"AUD",matched_success_tx!AA2:AA81,FALSE())</f>
        <v>50</v>
      </c>
    </row>
    <row r="23" customFormat="false" ht="15" hidden="false" customHeight="false" outlineLevel="0" collapsed="false">
      <c r="A23" s="9" t="s">
        <v>49</v>
      </c>
      <c r="B23" s="9" t="n">
        <f aca="false">COUNTIF(njia_transactions!H2:H81,"CAD")</f>
        <v>14</v>
      </c>
      <c r="C23" s="10" t="n">
        <f aca="false">SUMIFS(njia_transactions!I2:I81,njia_transactions!H2:H81,"CAD")</f>
        <v>204.94</v>
      </c>
      <c r="D23" s="10" t="n">
        <f aca="false">SUMIFS(matched_success_tx!F2:F81,matched_success_tx!E2:E81,"CAD",matched_success_tx!AA2:AA81,TRUE())</f>
        <v>113.47</v>
      </c>
      <c r="E23" s="10" t="n">
        <f aca="false">SUMIFS(matched_success_tx!F2:F81,matched_success_tx!E2:E81,"CAD",matched_success_tx!AA2:AA81,FALSE())</f>
        <v>91.47</v>
      </c>
    </row>
    <row r="24" customFormat="false" ht="15" hidden="false" customHeight="false" outlineLevel="0" collapsed="false">
      <c r="A24" s="9" t="s">
        <v>55</v>
      </c>
      <c r="B24" s="9" t="n">
        <f aca="false">COUNTIF(njia_transactions!H2:H81,"ZAR")</f>
        <v>10</v>
      </c>
      <c r="C24" s="10" t="n">
        <f aca="false">SUMIFS(njia_transactions!I2:I81,njia_transactions!H2:H81,"ZAR")</f>
        <v>2250</v>
      </c>
      <c r="D24" s="10" t="n">
        <f aca="false">SUMIFS(matched_success_tx!F2:F81,matched_success_tx!E2:E81,"ZAR",matched_success_tx!AA2:AA81,TRUE())</f>
        <v>2050</v>
      </c>
      <c r="E24" s="10" t="n">
        <f aca="false">SUMIFS(matched_success_tx!F2:F81,matched_success_tx!E2:E81,"ZAR",matched_success_tx!AA2:AA81,FALSE())</f>
        <v>200</v>
      </c>
    </row>
    <row r="25" customFormat="false" ht="15" hidden="false" customHeight="false" outlineLevel="0" collapsed="false">
      <c r="A25" s="9" t="s">
        <v>178</v>
      </c>
      <c r="B25" s="9" t="n">
        <f aca="false">COUNTIF(njia_transactions!H2:H81,"NZD")</f>
        <v>4</v>
      </c>
      <c r="C25" s="10" t="n">
        <f aca="false">SUMIFS(njia_transactions!I2:I81,njia_transactions!H2:H81,"NZD")</f>
        <v>55</v>
      </c>
      <c r="D25" s="10" t="n">
        <f aca="false">SUMIFS(matched_success_tx!F2:F81,matched_success_tx!E2:E81,"NZD",matched_success_tx!AA2:AA81,TRUE())</f>
        <v>25</v>
      </c>
      <c r="E25" s="10" t="n">
        <f aca="false">SUMIFS(matched_success_tx!F2:F81,matched_success_tx!E2:E81,"NZD",matched_success_tx!AA2:AA81,FALSE())</f>
        <v>30</v>
      </c>
    </row>
    <row r="28" customFormat="false" ht="15" hidden="false" customHeight="false" outlineLevel="0" collapsed="false">
      <c r="A28" s="5" t="s">
        <v>766</v>
      </c>
    </row>
    <row r="29" customFormat="false" ht="15" hidden="false" customHeight="false" outlineLevel="0" collapsed="false">
      <c r="A29" s="1" t="s">
        <v>767</v>
      </c>
      <c r="B29" s="1" t="s">
        <v>768</v>
      </c>
    </row>
    <row r="30" customFormat="false" ht="15" hidden="false" customHeight="false" outlineLevel="0" collapsed="false">
      <c r="A30" s="6" t="s">
        <v>769</v>
      </c>
      <c r="B30" s="11" t="n">
        <f aca="false">SUM(matched_success_tx!W2:W81)</f>
        <v>76.52</v>
      </c>
    </row>
    <row r="31" customFormat="false" ht="15" hidden="false" customHeight="false" outlineLevel="0" collapsed="false">
      <c r="A31" s="6" t="s">
        <v>770</v>
      </c>
      <c r="B31" s="11" t="n">
        <f aca="false">SUM(matched_success_tx!Y2:Y81)</f>
        <v>834.99</v>
      </c>
    </row>
    <row r="32" customFormat="false" ht="15" hidden="false" customHeight="false" outlineLevel="0" collapsed="false">
      <c r="A32" s="6" t="s">
        <v>771</v>
      </c>
      <c r="B32" s="11" t="n">
        <f aca="false">IFERROR(SUMPRODUCT((matched_success_tx!AA2:AA81=TRUE())*matched_success_tx!W2:W81)/COUNTIF(matched_success_tx!AA2:AA81,TRUE()),0)</f>
        <v>1.29694915254237</v>
      </c>
    </row>
    <row r="33" customFormat="false" ht="15" hidden="false" customHeight="false" outlineLevel="0" collapsed="false">
      <c r="A33" s="6" t="s">
        <v>772</v>
      </c>
      <c r="B33" s="11" t="n">
        <f aca="false">IFERROR(SUM(matched_success_tx!W2:W81)/SUMPRODUCT((matched_success_tx!AA2:AA81=TRUE())*matched_success_tx!T2:T81)*100,0)</f>
        <v>2.61709732031397</v>
      </c>
    </row>
    <row r="36" customFormat="false" ht="15" hidden="false" customHeight="false" outlineLevel="0" collapsed="false">
      <c r="A36" s="5" t="s">
        <v>773</v>
      </c>
    </row>
    <row r="37" customFormat="false" ht="26.85" hidden="false" customHeight="false" outlineLevel="0" collapsed="false">
      <c r="A37" s="1" t="s">
        <v>774</v>
      </c>
      <c r="B37" s="1" t="s">
        <v>775</v>
      </c>
      <c r="C37" s="1" t="s">
        <v>776</v>
      </c>
    </row>
    <row r="38" customFormat="false" ht="15" hidden="false" customHeight="false" outlineLevel="0" collapsed="false">
      <c r="A38" s="9" t="s">
        <v>723</v>
      </c>
      <c r="B38" s="9" t="n">
        <f aca="false">COUNTIF(psp_non_tx!E2:E23,"MerchantPayout")</f>
        <v>7</v>
      </c>
      <c r="C38" s="12" t="n">
        <f aca="false">SUMIFS(psp_non_tx!G2:G23,psp_non_tx!E2:E23,"MerchantPayout")</f>
        <v>13383180</v>
      </c>
    </row>
    <row r="39" customFormat="false" ht="15" hidden="false" customHeight="false" outlineLevel="0" collapsed="false">
      <c r="A39" s="9" t="s">
        <v>724</v>
      </c>
      <c r="B39" s="9" t="n">
        <f aca="false">COUNTIF(psp_non_tx!E2:E23,"Fee")</f>
        <v>5</v>
      </c>
      <c r="C39" s="12" t="n">
        <f aca="false">SUMIFS(psp_non_tx!G2:G23,psp_non_tx!E2:E23,"Fee")</f>
        <v>-64530</v>
      </c>
    </row>
    <row r="40" customFormat="false" ht="15" hidden="false" customHeight="false" outlineLevel="0" collapsed="false">
      <c r="A40" s="9" t="s">
        <v>729</v>
      </c>
      <c r="B40" s="9" t="n">
        <f aca="false">COUNTIF(psp_non_tx!E2:E23,"Cancellation of Hold for Dispute Resolution")</f>
        <v>7</v>
      </c>
      <c r="C40" s="12" t="n">
        <f aca="false">SUMIFS(psp_non_tx!G2:G23,psp_non_tx!E2:E23,"Cancellation of Hold for Dispute Resolution")</f>
        <v>4620</v>
      </c>
    </row>
    <row r="41" customFormat="false" ht="15" hidden="false" customHeight="false" outlineLevel="0" collapsed="false">
      <c r="A41" s="9" t="s">
        <v>743</v>
      </c>
      <c r="B41" s="9" t="n">
        <f aca="false">COUNTIF(psp_non_tx!E2:E23,"Hold for Dispute Resolution")</f>
        <v>2</v>
      </c>
      <c r="C41" s="12" t="n">
        <f aca="false">SUMIFS(psp_non_tx!G2:G23,psp_non_tx!E2:E23,"Hold for Dispute Resolution")</f>
        <v>-2480</v>
      </c>
    </row>
    <row r="42" customFormat="false" ht="15" hidden="false" customHeight="false" outlineLevel="0" collapsed="false">
      <c r="A42" s="9" t="s">
        <v>704</v>
      </c>
      <c r="B42" s="9" t="n">
        <f aca="false">COUNTIF(psp_non_tx!E2:E23,"Chargeback")</f>
        <v>1</v>
      </c>
      <c r="C42" s="12" t="n">
        <f aca="false">SUMIFS(psp_non_tx!G2:G23,psp_non_tx!E2:E23,"Chargeback")</f>
        <v>-2500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H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8"/>
    <col collapsed="false" customWidth="true" hidden="false" outlineLevel="0" max="2" min="2" style="0" width="28"/>
    <col collapsed="false" customWidth="true" hidden="false" outlineLevel="0" max="6" min="3" style="0" width="18"/>
    <col collapsed="false" customWidth="true" hidden="false" outlineLevel="0" max="8" min="7" style="0" width="16"/>
  </cols>
  <sheetData>
    <row r="1" customFormat="false" ht="17.35" hidden="false" customHeight="false" outlineLevel="0" collapsed="false">
      <c r="A1" s="4" t="s">
        <v>777</v>
      </c>
    </row>
    <row r="2" customFormat="false" ht="15" hidden="false" customHeight="false" outlineLevel="0" collapsed="false">
      <c r="A2" s="13" t="s">
        <v>778</v>
      </c>
    </row>
    <row r="4" customFormat="false" ht="15" hidden="false" customHeight="false" outlineLevel="0" collapsed="false">
      <c r="A4" s="14" t="s">
        <v>779</v>
      </c>
    </row>
    <row r="5" customFormat="false" ht="26.85" hidden="false" customHeight="false" outlineLevel="0" collapsed="false">
      <c r="A5" s="1" t="s">
        <v>780</v>
      </c>
      <c r="B5" s="1" t="s">
        <v>781</v>
      </c>
      <c r="C5" s="1" t="s">
        <v>782</v>
      </c>
      <c r="D5" s="1" t="s">
        <v>783</v>
      </c>
      <c r="E5" s="1" t="s">
        <v>784</v>
      </c>
      <c r="F5" s="1" t="s">
        <v>785</v>
      </c>
      <c r="G5" s="1" t="s">
        <v>786</v>
      </c>
      <c r="H5" s="1" t="s">
        <v>787</v>
      </c>
    </row>
    <row r="6" customFormat="false" ht="15" hidden="false" customHeight="false" outlineLevel="0" collapsed="false">
      <c r="A6" s="9" t="n">
        <v>12</v>
      </c>
      <c r="B6" s="15" t="str">
        <f aca="false">matched_success_tx!B12</f>
        <v>ACME_ORDER_50010</v>
      </c>
      <c r="C6" s="10" t="n">
        <f aca="false">matched_success_tx!F12</f>
        <v>40</v>
      </c>
      <c r="D6" s="9" t="str">
        <f aca="false">matched_success_tx!E12</f>
        <v>GBP</v>
      </c>
      <c r="E6" s="10" t="n">
        <f aca="false">matched_success_tx!T12</f>
        <v>38.99</v>
      </c>
      <c r="F6" s="9" t="str">
        <f aca="false">matched_success_tx!S12</f>
        <v>GBP</v>
      </c>
      <c r="G6" s="16" t="n">
        <f aca="false">C6-E6</f>
        <v>1.01</v>
      </c>
      <c r="H6" s="17" t="n">
        <f aca="false">IFERROR(ABS(G6/C6)*100,0)</f>
        <v>2.525</v>
      </c>
    </row>
    <row r="7" customFormat="false" ht="15" hidden="false" customHeight="false" outlineLevel="0" collapsed="false">
      <c r="A7" s="9" t="n">
        <v>27</v>
      </c>
      <c r="B7" s="15" t="str">
        <f aca="false">matched_success_tx!B27</f>
        <v>ACME_ORDER_50025</v>
      </c>
      <c r="C7" s="10" t="n">
        <f aca="false">matched_success_tx!F27</f>
        <v>200</v>
      </c>
      <c r="D7" s="9" t="str">
        <f aca="false">matched_success_tx!E27</f>
        <v>ZAR</v>
      </c>
      <c r="E7" s="10" t="n">
        <f aca="false">matched_success_tx!T27</f>
        <v>198.44</v>
      </c>
      <c r="F7" s="9" t="str">
        <f aca="false">matched_success_tx!S27</f>
        <v>ZAR</v>
      </c>
      <c r="G7" s="16" t="n">
        <f aca="false">C7-E7</f>
        <v>1.56</v>
      </c>
      <c r="H7" s="17" t="n">
        <f aca="false">IFERROR(ABS(G7/C7)*100,0)</f>
        <v>0.780000000000001</v>
      </c>
    </row>
    <row r="8" customFormat="false" ht="15" hidden="false" customHeight="false" outlineLevel="0" collapsed="false">
      <c r="A8" s="9" t="n">
        <v>44</v>
      </c>
      <c r="B8" s="15" t="str">
        <f aca="false">matched_success_tx!B44</f>
        <v>ACME_ORDER_50042</v>
      </c>
      <c r="C8" s="10" t="n">
        <f aca="false">matched_success_tx!F44</f>
        <v>5.49</v>
      </c>
      <c r="D8" s="9" t="str">
        <f aca="false">matched_success_tx!E44</f>
        <v>CAD</v>
      </c>
      <c r="E8" s="10" t="n">
        <f aca="false">matched_success_tx!T44</f>
        <v>3.49</v>
      </c>
      <c r="F8" s="9" t="str">
        <f aca="false">matched_success_tx!S44</f>
        <v>CAD</v>
      </c>
      <c r="G8" s="16" t="n">
        <f aca="false">C8-E8</f>
        <v>2</v>
      </c>
      <c r="H8" s="17" t="n">
        <f aca="false">IFERROR(ABS(G8/C8)*100,0)</f>
        <v>36.4298724954463</v>
      </c>
    </row>
    <row r="11" customFormat="false" ht="15" hidden="false" customHeight="false" outlineLevel="0" collapsed="false">
      <c r="A11" s="14" t="s">
        <v>788</v>
      </c>
    </row>
    <row r="12" customFormat="false" ht="15" hidden="false" customHeight="false" outlineLevel="0" collapsed="false">
      <c r="A12" s="1" t="s">
        <v>780</v>
      </c>
      <c r="B12" s="1" t="s">
        <v>781</v>
      </c>
      <c r="C12" s="1" t="s">
        <v>783</v>
      </c>
      <c r="D12" s="1" t="s">
        <v>785</v>
      </c>
      <c r="E12" s="1" t="s">
        <v>789</v>
      </c>
    </row>
    <row r="13" customFormat="false" ht="15" hidden="false" customHeight="false" outlineLevel="0" collapsed="false">
      <c r="A13" s="9" t="n">
        <v>57</v>
      </c>
      <c r="B13" s="15" t="str">
        <f aca="false">matched_success_tx!B57</f>
        <v>ACME_ORDER_50055</v>
      </c>
      <c r="C13" s="9" t="str">
        <f aca="false">matched_success_tx!E57</f>
        <v>ZAR</v>
      </c>
      <c r="D13" s="9" t="str">
        <f aca="false">matched_success_tx!S57</f>
        <v>USD</v>
      </c>
      <c r="E13" s="18" t="s">
        <v>790</v>
      </c>
    </row>
    <row r="16" customFormat="false" ht="15" hidden="false" customHeight="false" outlineLevel="0" collapsed="false">
      <c r="A16" s="14" t="s">
        <v>791</v>
      </c>
    </row>
    <row r="17" customFormat="false" ht="15" hidden="false" customHeight="false" outlineLevel="0" collapsed="false">
      <c r="A17" s="1" t="s">
        <v>780</v>
      </c>
      <c r="B17" s="1" t="s">
        <v>781</v>
      </c>
      <c r="C17" s="1" t="s">
        <v>761</v>
      </c>
      <c r="D17" s="1" t="s">
        <v>792</v>
      </c>
      <c r="E17" s="1" t="s">
        <v>793</v>
      </c>
      <c r="F17" s="1" t="s">
        <v>794</v>
      </c>
      <c r="G17" s="1" t="s">
        <v>795</v>
      </c>
    </row>
    <row r="18" customFormat="false" ht="15" hidden="false" customHeight="false" outlineLevel="0" collapsed="false">
      <c r="A18" s="9" t="n">
        <v>4</v>
      </c>
      <c r="B18" s="15" t="str">
        <f aca="false">matched_success_tx!B4</f>
        <v>ACME_ORDER_50002</v>
      </c>
      <c r="C18" s="9" t="str">
        <f aca="false">matched_success_tx!E4</f>
        <v>GBP</v>
      </c>
      <c r="D18" s="10" t="n">
        <f aca="false">matched_success_tx!F4</f>
        <v>10</v>
      </c>
      <c r="E18" s="9" t="str">
        <f aca="false">matched_success_tx!K4</f>
        <v>StartButton</v>
      </c>
      <c r="F18" s="9" t="str">
        <f aca="false">matched_success_tx!L4</f>
        <v>stbtn-xxxxx</v>
      </c>
      <c r="G18" s="19" t="str">
        <f aca="false">IF(matched_success_tx!K4="StartButton","No PSP integration","Settlement file pending")</f>
        <v>No PSP integration</v>
      </c>
    </row>
    <row r="19" customFormat="false" ht="15" hidden="false" customHeight="false" outlineLevel="0" collapsed="false">
      <c r="A19" s="9" t="n">
        <v>20</v>
      </c>
      <c r="B19" s="15" t="str">
        <f aca="false">matched_success_tx!B20</f>
        <v>ACME_ORDER_50018</v>
      </c>
      <c r="C19" s="9" t="str">
        <f aca="false">matched_success_tx!E20</f>
        <v>USD</v>
      </c>
      <c r="D19" s="10" t="n">
        <f aca="false">matched_success_tx!F20</f>
        <v>3.99</v>
      </c>
      <c r="E19" s="9" t="str">
        <f aca="false">matched_success_tx!K20</f>
        <v>StartButton</v>
      </c>
      <c r="F19" s="9" t="str">
        <f aca="false">matched_success_tx!L20</f>
        <v>stbtn-xxxxx</v>
      </c>
      <c r="G19" s="19" t="str">
        <f aca="false">IF(matched_success_tx!K20="StartButton","No PSP integration","Settlement file pending")</f>
        <v>No PSP integration</v>
      </c>
    </row>
    <row r="20" customFormat="false" ht="15" hidden="false" customHeight="false" outlineLevel="0" collapsed="false">
      <c r="A20" s="9" t="n">
        <v>21</v>
      </c>
      <c r="B20" s="15" t="str">
        <f aca="false">matched_success_tx!B21</f>
        <v>ACME_ORDER_50019</v>
      </c>
      <c r="C20" s="9" t="str">
        <f aca="false">matched_success_tx!E21</f>
        <v>AUD</v>
      </c>
      <c r="D20" s="10" t="n">
        <f aca="false">matched_success_tx!F21</f>
        <v>10</v>
      </c>
      <c r="E20" s="9" t="str">
        <f aca="false">matched_success_tx!K21</f>
        <v>StartButton</v>
      </c>
      <c r="F20" s="9" t="str">
        <f aca="false">matched_success_tx!L21</f>
        <v>stbtn-xxxxx</v>
      </c>
      <c r="G20" s="19" t="str">
        <f aca="false">IF(matched_success_tx!K21="StartButton","No PSP integration","Settlement file pending")</f>
        <v>No PSP integration</v>
      </c>
    </row>
    <row r="21" customFormat="false" ht="15" hidden="false" customHeight="false" outlineLevel="0" collapsed="false">
      <c r="A21" s="9" t="n">
        <v>40</v>
      </c>
      <c r="B21" s="15" t="str">
        <f aca="false">matched_success_tx!B40</f>
        <v>ACME_MARKET_10038</v>
      </c>
      <c r="C21" s="9" t="str">
        <f aca="false">matched_success_tx!E40</f>
        <v>ZAR</v>
      </c>
      <c r="D21" s="10" t="n">
        <f aca="false">matched_success_tx!F40</f>
        <v>50</v>
      </c>
      <c r="E21" s="9" t="str">
        <f aca="false">matched_success_tx!K40</f>
        <v>StartButton</v>
      </c>
      <c r="F21" s="9" t="str">
        <f aca="false">matched_success_tx!L40</f>
        <v>stbtn-xxxxx</v>
      </c>
      <c r="G21" s="19" t="str">
        <f aca="false">IF(matched_success_tx!K40="StartButton","No PSP integration","Settlement file pending")</f>
        <v>No PSP integration</v>
      </c>
    </row>
    <row r="22" customFormat="false" ht="15" hidden="false" customHeight="false" outlineLevel="0" collapsed="false">
      <c r="A22" s="9" t="n">
        <v>41</v>
      </c>
      <c r="B22" s="15" t="str">
        <f aca="false">matched_success_tx!B41</f>
        <v>ACME_MARKET_10039</v>
      </c>
      <c r="C22" s="9" t="str">
        <f aca="false">matched_success_tx!E41</f>
        <v>CAD</v>
      </c>
      <c r="D22" s="10" t="n">
        <f aca="false">matched_success_tx!F41</f>
        <v>50</v>
      </c>
      <c r="E22" s="9" t="str">
        <f aca="false">matched_success_tx!K41</f>
        <v>StartButton</v>
      </c>
      <c r="F22" s="9" t="str">
        <f aca="false">matched_success_tx!L41</f>
        <v>stbtn-xxxxx</v>
      </c>
      <c r="G22" s="19" t="str">
        <f aca="false">IF(matched_success_tx!K41="StartButton","No PSP integration","Settlement file pending")</f>
        <v>No PSP integration</v>
      </c>
    </row>
    <row r="23" customFormat="false" ht="15" hidden="false" customHeight="false" outlineLevel="0" collapsed="false">
      <c r="A23" s="9" t="n">
        <v>43</v>
      </c>
      <c r="B23" s="15" t="str">
        <f aca="false">matched_success_tx!B43</f>
        <v>ACME_ORDER_50041</v>
      </c>
      <c r="C23" s="9" t="str">
        <f aca="false">matched_success_tx!E43</f>
        <v>USD</v>
      </c>
      <c r="D23" s="10" t="n">
        <f aca="false">matched_success_tx!F43</f>
        <v>20</v>
      </c>
      <c r="E23" s="9" t="str">
        <f aca="false">matched_success_tx!K43</f>
        <v>StartButton</v>
      </c>
      <c r="F23" s="9" t="str">
        <f aca="false">matched_success_tx!L43</f>
        <v>stbtn-xxxxx</v>
      </c>
      <c r="G23" s="19" t="str">
        <f aca="false">IF(matched_success_tx!K43="StartButton","No PSP integration","Settlement file pending")</f>
        <v>No PSP integration</v>
      </c>
    </row>
    <row r="24" customFormat="false" ht="15" hidden="false" customHeight="false" outlineLevel="0" collapsed="false">
      <c r="A24" s="9" t="n">
        <v>67</v>
      </c>
      <c r="B24" s="15" t="str">
        <f aca="false">matched_success_tx!B67</f>
        <v>ACME_ORDER_50065</v>
      </c>
      <c r="C24" s="9" t="str">
        <f aca="false">matched_success_tx!E67</f>
        <v>ZAR</v>
      </c>
      <c r="D24" s="10" t="n">
        <f aca="false">matched_success_tx!F67</f>
        <v>150</v>
      </c>
      <c r="E24" s="9" t="str">
        <f aca="false">matched_success_tx!K67</f>
        <v>PayPal</v>
      </c>
      <c r="F24" s="9" t="str">
        <f aca="false">matched_success_tx!L67</f>
        <v>paypl-xxxxx</v>
      </c>
      <c r="G24" s="19" t="str">
        <f aca="false">IF(matched_success_tx!K67="StartButton","No PSP integration","Settlement file pending")</f>
        <v>Settlement file pending</v>
      </c>
    </row>
    <row r="25" customFormat="false" ht="15" hidden="false" customHeight="false" outlineLevel="0" collapsed="false">
      <c r="A25" s="9" t="n">
        <v>68</v>
      </c>
      <c r="B25" s="15" t="str">
        <f aca="false">matched_success_tx!B68</f>
        <v>ACME_ORDER_50066</v>
      </c>
      <c r="C25" s="9" t="str">
        <f aca="false">matched_success_tx!E68</f>
        <v>AUD</v>
      </c>
      <c r="D25" s="10" t="n">
        <f aca="false">matched_success_tx!F68</f>
        <v>30</v>
      </c>
      <c r="E25" s="9" t="str">
        <f aca="false">matched_success_tx!K68</f>
        <v>Adyen</v>
      </c>
      <c r="F25" s="9" t="str">
        <f aca="false">matched_success_tx!L68</f>
        <v>adyen-global</v>
      </c>
      <c r="G25" s="19" t="str">
        <f aca="false">IF(matched_success_tx!K68="StartButton","No PSP integration","Settlement file pending")</f>
        <v>Settlement file pending</v>
      </c>
    </row>
    <row r="26" customFormat="false" ht="15" hidden="false" customHeight="false" outlineLevel="0" collapsed="false">
      <c r="A26" s="9" t="n">
        <v>69</v>
      </c>
      <c r="B26" s="15" t="str">
        <f aca="false">matched_success_tx!B69</f>
        <v>ACME_ORDER_50067</v>
      </c>
      <c r="C26" s="9" t="str">
        <f aca="false">matched_success_tx!E69</f>
        <v>NZD</v>
      </c>
      <c r="D26" s="10" t="n">
        <f aca="false">matched_success_tx!F69</f>
        <v>20</v>
      </c>
      <c r="E26" s="9" t="str">
        <f aca="false">matched_success_tx!K69</f>
        <v>StartButton</v>
      </c>
      <c r="F26" s="9" t="str">
        <f aca="false">matched_success_tx!L69</f>
        <v>stbtn-xxxxx</v>
      </c>
      <c r="G26" s="19" t="str">
        <f aca="false">IF(matched_success_tx!K69="StartButton","No PSP integration","Settlement file pending")</f>
        <v>No PSP integration</v>
      </c>
    </row>
    <row r="27" customFormat="false" ht="15" hidden="false" customHeight="false" outlineLevel="0" collapsed="false">
      <c r="A27" s="9" t="n">
        <v>70</v>
      </c>
      <c r="B27" s="15" t="str">
        <f aca="false">matched_success_tx!B70</f>
        <v>ACME_ORDER_50068</v>
      </c>
      <c r="C27" s="9" t="str">
        <f aca="false">matched_success_tx!E70</f>
        <v>CAD</v>
      </c>
      <c r="D27" s="10" t="n">
        <f aca="false">matched_success_tx!F70</f>
        <v>5.49</v>
      </c>
      <c r="E27" s="9" t="str">
        <f aca="false">matched_success_tx!K70</f>
        <v>StartButton</v>
      </c>
      <c r="F27" s="9" t="str">
        <f aca="false">matched_success_tx!L70</f>
        <v>stbtn-xxxxx</v>
      </c>
      <c r="G27" s="19" t="str">
        <f aca="false">IF(matched_success_tx!K70="StartButton","No PSP integration","Settlement file pending")</f>
        <v>No PSP integration</v>
      </c>
    </row>
    <row r="28" customFormat="false" ht="15" hidden="false" customHeight="false" outlineLevel="0" collapsed="false">
      <c r="A28" s="9" t="n">
        <v>71</v>
      </c>
      <c r="B28" s="15" t="str">
        <f aca="false">matched_success_tx!B71</f>
        <v>ACME_ORDER_50069</v>
      </c>
      <c r="C28" s="9" t="str">
        <f aca="false">matched_success_tx!E71</f>
        <v>CAD</v>
      </c>
      <c r="D28" s="10" t="n">
        <f aca="false">matched_success_tx!F71</f>
        <v>5.49</v>
      </c>
      <c r="E28" s="9" t="str">
        <f aca="false">matched_success_tx!K71</f>
        <v>Adyen</v>
      </c>
      <c r="F28" s="9" t="str">
        <f aca="false">matched_success_tx!L71</f>
        <v>adyen-global</v>
      </c>
      <c r="G28" s="19" t="str">
        <f aca="false">IF(matched_success_tx!K71="StartButton","No PSP integration","Settlement file pending")</f>
        <v>Settlement file pending</v>
      </c>
    </row>
    <row r="29" customFormat="false" ht="15" hidden="false" customHeight="false" outlineLevel="0" collapsed="false">
      <c r="A29" s="9" t="n">
        <v>72</v>
      </c>
      <c r="B29" s="15" t="str">
        <f aca="false">matched_success_tx!B72</f>
        <v>ACME_ORDER_50070</v>
      </c>
      <c r="C29" s="9" t="str">
        <f aca="false">matched_success_tx!E72</f>
        <v>AUD</v>
      </c>
      <c r="D29" s="10" t="n">
        <f aca="false">matched_success_tx!F72</f>
        <v>10</v>
      </c>
      <c r="E29" s="9" t="str">
        <f aca="false">matched_success_tx!K72</f>
        <v>Adyen</v>
      </c>
      <c r="F29" s="9" t="str">
        <f aca="false">matched_success_tx!L72</f>
        <v>adyen-global</v>
      </c>
      <c r="G29" s="19" t="str">
        <f aca="false">IF(matched_success_tx!K72="StartButton","No PSP integration","Settlement file pending")</f>
        <v>Settlement file pending</v>
      </c>
    </row>
    <row r="30" customFormat="false" ht="15" hidden="false" customHeight="false" outlineLevel="0" collapsed="false">
      <c r="A30" s="9" t="n">
        <v>73</v>
      </c>
      <c r="B30" s="15" t="str">
        <f aca="false">matched_success_tx!B73</f>
        <v>ACME_ORDER_50071</v>
      </c>
      <c r="C30" s="9" t="str">
        <f aca="false">matched_success_tx!E73</f>
        <v>CAD</v>
      </c>
      <c r="D30" s="10" t="n">
        <f aca="false">matched_success_tx!F73</f>
        <v>5.49</v>
      </c>
      <c r="E30" s="9" t="str">
        <f aca="false">matched_success_tx!K73</f>
        <v>Adyen</v>
      </c>
      <c r="F30" s="9" t="str">
        <f aca="false">matched_success_tx!L73</f>
        <v>adyen-global</v>
      </c>
      <c r="G30" s="19" t="str">
        <f aca="false">IF(matched_success_tx!K73="StartButton","No PSP integration","Settlement file pending")</f>
        <v>Settlement file pending</v>
      </c>
    </row>
    <row r="31" customFormat="false" ht="15" hidden="false" customHeight="false" outlineLevel="0" collapsed="false">
      <c r="A31" s="9" t="n">
        <v>74</v>
      </c>
      <c r="B31" s="15" t="str">
        <f aca="false">matched_success_tx!B74</f>
        <v>ACME_ORDER_50072</v>
      </c>
      <c r="C31" s="9" t="str">
        <f aca="false">matched_success_tx!E74</f>
        <v>GBP</v>
      </c>
      <c r="D31" s="10" t="n">
        <f aca="false">matched_success_tx!F74</f>
        <v>10</v>
      </c>
      <c r="E31" s="9" t="str">
        <f aca="false">matched_success_tx!K74</f>
        <v>Adyen</v>
      </c>
      <c r="F31" s="9" t="str">
        <f aca="false">matched_success_tx!L74</f>
        <v>adyen-global</v>
      </c>
      <c r="G31" s="19" t="str">
        <f aca="false">IF(matched_success_tx!K74="StartButton","No PSP integration","Settlement file pending")</f>
        <v>Settlement file pending</v>
      </c>
    </row>
    <row r="32" customFormat="false" ht="15" hidden="false" customHeight="false" outlineLevel="0" collapsed="false">
      <c r="A32" s="9" t="n">
        <v>75</v>
      </c>
      <c r="B32" s="15" t="str">
        <f aca="false">matched_success_tx!B75</f>
        <v>ACME_ORDER_50073</v>
      </c>
      <c r="C32" s="9" t="str">
        <f aca="false">matched_success_tx!E75</f>
        <v>USD</v>
      </c>
      <c r="D32" s="10" t="n">
        <f aca="false">matched_success_tx!F75</f>
        <v>50</v>
      </c>
      <c r="E32" s="9" t="str">
        <f aca="false">matched_success_tx!K75</f>
        <v>Adyen</v>
      </c>
      <c r="F32" s="9" t="str">
        <f aca="false">matched_success_tx!L75</f>
        <v>adyen-global</v>
      </c>
      <c r="G32" s="19" t="str">
        <f aca="false">IF(matched_success_tx!K75="StartButton","No PSP integration","Settlement file pending")</f>
        <v>Settlement file pending</v>
      </c>
    </row>
    <row r="33" customFormat="false" ht="15" hidden="false" customHeight="false" outlineLevel="0" collapsed="false">
      <c r="A33" s="9" t="n">
        <v>76</v>
      </c>
      <c r="B33" s="15" t="str">
        <f aca="false">matched_success_tx!B76</f>
        <v>ACME_ORDER_50074</v>
      </c>
      <c r="C33" s="9" t="str">
        <f aca="false">matched_success_tx!E76</f>
        <v>CAD</v>
      </c>
      <c r="D33" s="10" t="n">
        <f aca="false">matched_success_tx!F76</f>
        <v>15</v>
      </c>
      <c r="E33" s="9" t="str">
        <f aca="false">matched_success_tx!K76</f>
        <v>PayPal</v>
      </c>
      <c r="F33" s="9" t="str">
        <f aca="false">matched_success_tx!L76</f>
        <v>paypl-xxxxx</v>
      </c>
      <c r="G33" s="19" t="str">
        <f aca="false">IF(matched_success_tx!K76="StartButton","No PSP integration","Settlement file pending")</f>
        <v>Settlement file pending</v>
      </c>
    </row>
    <row r="34" customFormat="false" ht="15" hidden="false" customHeight="false" outlineLevel="0" collapsed="false">
      <c r="A34" s="9" t="n">
        <v>77</v>
      </c>
      <c r="B34" s="15" t="str">
        <f aca="false">matched_success_tx!B77</f>
        <v>ACME_ORDER_50075</v>
      </c>
      <c r="C34" s="9" t="str">
        <f aca="false">matched_success_tx!E77</f>
        <v>CAD</v>
      </c>
      <c r="D34" s="10" t="n">
        <f aca="false">matched_success_tx!F77</f>
        <v>10</v>
      </c>
      <c r="E34" s="9" t="str">
        <f aca="false">matched_success_tx!K77</f>
        <v>Adyen</v>
      </c>
      <c r="F34" s="9" t="str">
        <f aca="false">matched_success_tx!L77</f>
        <v>adyen-global</v>
      </c>
      <c r="G34" s="19" t="str">
        <f aca="false">IF(matched_success_tx!K77="StartButton","No PSP integration","Settlement file pending")</f>
        <v>Settlement file pending</v>
      </c>
    </row>
    <row r="35" customFormat="false" ht="15" hidden="false" customHeight="false" outlineLevel="0" collapsed="false">
      <c r="A35" s="9" t="n">
        <v>78</v>
      </c>
      <c r="B35" s="15" t="str">
        <f aca="false">matched_success_tx!B78</f>
        <v>ACME_ORDER_50076</v>
      </c>
      <c r="C35" s="9" t="str">
        <f aca="false">matched_success_tx!E78</f>
        <v>NZD</v>
      </c>
      <c r="D35" s="10" t="n">
        <f aca="false">matched_success_tx!F78</f>
        <v>10</v>
      </c>
      <c r="E35" s="9" t="str">
        <f aca="false">matched_success_tx!K78</f>
        <v>Adyen</v>
      </c>
      <c r="F35" s="9" t="str">
        <f aca="false">matched_success_tx!L78</f>
        <v>adyen-global</v>
      </c>
      <c r="G35" s="19" t="str">
        <f aca="false">IF(matched_success_tx!K78="StartButton","No PSP integration","Settlement file pending")</f>
        <v>Settlement file pending</v>
      </c>
    </row>
    <row r="36" customFormat="false" ht="15" hidden="false" customHeight="false" outlineLevel="0" collapsed="false">
      <c r="A36" s="9" t="n">
        <v>79</v>
      </c>
      <c r="B36" s="15" t="str">
        <f aca="false">matched_success_tx!B79</f>
        <v>ACME_ORDER_50077</v>
      </c>
      <c r="C36" s="9" t="str">
        <f aca="false">matched_success_tx!E79</f>
        <v>USD</v>
      </c>
      <c r="D36" s="10" t="n">
        <f aca="false">matched_success_tx!F79</f>
        <v>40</v>
      </c>
      <c r="E36" s="9" t="str">
        <f aca="false">matched_success_tx!K79</f>
        <v>Adyen</v>
      </c>
      <c r="F36" s="9" t="str">
        <f aca="false">matched_success_tx!L79</f>
        <v>adyen-global</v>
      </c>
      <c r="G36" s="19" t="str">
        <f aca="false">IF(matched_success_tx!K79="StartButton","No PSP integration","Settlement file pending")</f>
        <v>Settlement file pending</v>
      </c>
    </row>
    <row r="37" customFormat="false" ht="15" hidden="false" customHeight="false" outlineLevel="0" collapsed="false">
      <c r="A37" s="9" t="n">
        <v>80</v>
      </c>
      <c r="B37" s="15" t="str">
        <f aca="false">matched_success_tx!B80</f>
        <v>ACME_ORDER_50078</v>
      </c>
      <c r="C37" s="9" t="str">
        <f aca="false">matched_success_tx!E80</f>
        <v>USD</v>
      </c>
      <c r="D37" s="10" t="n">
        <f aca="false">matched_success_tx!F80</f>
        <v>40</v>
      </c>
      <c r="E37" s="9" t="str">
        <f aca="false">matched_success_tx!K80</f>
        <v>Adyen</v>
      </c>
      <c r="F37" s="9" t="str">
        <f aca="false">matched_success_tx!L80</f>
        <v>adyen-global</v>
      </c>
      <c r="G37" s="19" t="str">
        <f aca="false">IF(matched_success_tx!K80="StartButton","No PSP integration","Settlement file pending")</f>
        <v>Settlement file pending</v>
      </c>
    </row>
    <row r="38" customFormat="false" ht="15" hidden="false" customHeight="false" outlineLevel="0" collapsed="false">
      <c r="A38" s="9" t="n">
        <v>81</v>
      </c>
      <c r="B38" s="15" t="str">
        <f aca="false">matched_success_tx!B81</f>
        <v>ACME_ORDER_50079</v>
      </c>
      <c r="C38" s="9" t="str">
        <f aca="false">matched_success_tx!E81</f>
        <v>EUR</v>
      </c>
      <c r="D38" s="10" t="n">
        <f aca="false">matched_success_tx!F81</f>
        <v>20</v>
      </c>
      <c r="E38" s="9" t="str">
        <f aca="false">matched_success_tx!K81</f>
        <v>PayPal</v>
      </c>
      <c r="F38" s="9" t="str">
        <f aca="false">matched_success_tx!L81</f>
        <v>paypl-xxxxx</v>
      </c>
      <c r="G38" s="19" t="str">
        <f aca="false">IF(matched_success_tx!K81="StartButton","No PSP integration","Settlement file pending")</f>
        <v>Settlement file pending</v>
      </c>
    </row>
    <row r="41" customFormat="false" ht="15" hidden="false" customHeight="false" outlineLevel="0" collapsed="false">
      <c r="A41" s="14" t="s">
        <v>796</v>
      </c>
    </row>
    <row r="42" customFormat="false" ht="15" hidden="false" customHeight="false" outlineLevel="0" collapsed="false">
      <c r="A42" s="6" t="s">
        <v>797</v>
      </c>
      <c r="B42" s="7" t="n">
        <f aca="false">SUMIFS(psp_non_tx!G2:G23,psp_non_tx!E2:E23,"Hold for Dispute Resolution")</f>
        <v>-2480</v>
      </c>
    </row>
    <row r="43" customFormat="false" ht="15" hidden="false" customHeight="false" outlineLevel="0" collapsed="false">
      <c r="A43" s="6" t="s">
        <v>798</v>
      </c>
      <c r="B43" s="7" t="n">
        <f aca="false">SUMIFS(psp_non_tx!G2:G23,psp_non_tx!E2:E23,"Cancellation of Hold for Dispute Resolution")</f>
        <v>4620</v>
      </c>
    </row>
    <row r="44" customFormat="false" ht="15" hidden="false" customHeight="false" outlineLevel="0" collapsed="false">
      <c r="A44" s="6" t="s">
        <v>799</v>
      </c>
      <c r="B44" s="20" t="n">
        <f aca="false">B42+B43</f>
        <v>2140</v>
      </c>
    </row>
    <row r="45" customFormat="false" ht="15" hidden="false" customHeight="false" outlineLevel="0" collapsed="false">
      <c r="A45" s="6" t="s">
        <v>800</v>
      </c>
      <c r="B45" s="20" t="n">
        <f aca="false">SUMIFS(psp_non_tx!G2:G23,psp_non_tx!E2:E23,"Chargeback")</f>
        <v>-2500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2026-03-25T15:00:22Z</dcterms:created>
  <dc:creator>openpyxl</dc:creator>
  <dc:description/>
  <dc:language>en-US</dc:language>
  <cp:lastModifiedBy/>
  <dcterms:modified xsi:type="dcterms:W3CDTF">2026-03-25T15:00:22Z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